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1.2024" sheetId="1" r:id="rId1"/>
  </sheets>
  <definedNames>
    <definedName name="_xlnm.Print_Area" localSheetId="0">'01.2024'!$A$1:$B$164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2" i="1" l="1"/>
  <c r="B20" i="1" l="1"/>
  <c r="B26" i="1"/>
  <c r="B135" i="1" l="1"/>
  <c r="B103" i="1" l="1"/>
  <c r="B38" i="1" l="1"/>
  <c r="B52" i="1" s="1"/>
  <c r="B70" i="1"/>
  <c r="B78" i="1"/>
  <c r="B130" i="1"/>
  <c r="B55" i="1"/>
  <c r="B65" i="1" s="1"/>
  <c r="B83" i="1" l="1"/>
  <c r="B149" i="1" l="1"/>
  <c r="B126" i="1"/>
  <c r="B119" i="1"/>
  <c r="B80" i="1" l="1"/>
  <c r="B33" i="1"/>
  <c r="B143" i="1" s="1"/>
  <c r="B106" i="1" l="1"/>
  <c r="B110" i="1" s="1"/>
  <c r="B82" i="1"/>
  <c r="B85" i="1" s="1"/>
  <c r="B111" i="1"/>
  <c r="B67" i="1"/>
</calcChain>
</file>

<file path=xl/sharedStrings.xml><?xml version="1.0" encoding="utf-8"?>
<sst xmlns="http://schemas.openxmlformats.org/spreadsheetml/2006/main" count="136" uniqueCount="136">
  <si>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</si>
  <si>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</si>
  <si>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</si>
  <si>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</si>
  <si>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</si>
  <si>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</si>
  <si>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</si>
  <si>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</si>
  <si>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</si>
  <si>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</si>
  <si>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</si>
  <si>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</si>
  <si>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</si>
  <si>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</si>
  <si>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3.2 TOTAL RESGATE APLICAÇÃO FINANCEIRA INVESTIMENTO</t>
  </si>
  <si>
    <t>TOTAL DOS RESGATES (3= 3.1 + 3.2)</t>
  </si>
  <si>
    <t xml:space="preserve">4. APLICAÇÃO FINANCEIRA </t>
  </si>
  <si>
    <t>4.1 TOTAL APLICAÇÃO FINANCEIRA - CUSTEIO</t>
  </si>
  <si>
    <t>4.2 TOTAL APLICAÇÃO FINANCEIRA- INVESTIMENTO</t>
  </si>
  <si>
    <t>4.2.1 Aplicação Financeira - C/A 5654-8 - IVESTIMENTO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</si>
  <si>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</si>
  <si>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</si>
  <si>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</si>
  <si>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</si>
  <si>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</si>
  <si>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</si>
  <si>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</si>
  <si>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</si>
  <si>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</si>
  <si>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</si>
  <si>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</si>
  <si>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</si>
  <si>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</si>
  <si>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</si>
  <si>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</si>
  <si>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</si>
  <si>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</si>
  <si>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</si>
  <si>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</si>
  <si>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</si>
  <si>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</si>
  <si>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</si>
  <si>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</si>
  <si>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</si>
  <si>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</si>
  <si>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</si>
  <si>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</si>
  <si>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</si>
  <si>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</si>
  <si>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</si>
  <si>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</si>
  <si>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</si>
  <si>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</si>
  <si>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</si>
  <si>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</si>
  <si>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</si>
  <si>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</si>
  <si>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</si>
  <si>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3.1.1 Resgate Aplicação - C/A 5615-7 - CUSTEIO</t>
  </si>
  <si>
    <t>4.1.1 Aplicação Financeira - C/A 5615-7 -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</si>
  <si>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</si>
  <si>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</si>
  <si>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</si>
  <si>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</si>
  <si>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</si>
  <si>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</si>
  <si>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</si>
  <si>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</si>
  <si>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</si>
  <si>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4.3.1 Entrada Conta Aplicação Financeira (+)</t>
  </si>
  <si>
    <t>4.3.2 Saida Conta Aplicação Financeira ref. Resgate em Conta  (-)</t>
  </si>
  <si>
    <t>4.3.3 IRRF/IOF S/Aplicação Financeira (-)</t>
  </si>
  <si>
    <t xml:space="preserve">SALDO BANCÁRIO FINAL : 9= (1+2)-(4.3.3+5+6.2+6.3+6.4)  </t>
  </si>
  <si>
    <t>4.1.2 Aplicação Financeira - C/A 5615-7 - CUSTEIO (CDB/FLEX)</t>
  </si>
  <si>
    <t>4.1.3 Aplicação Financeira - C/A 5630-0 - CUSTEIO</t>
  </si>
  <si>
    <t>4.1.4 Aplicação Financeira - C/A 5962-8 - CUSTEIO</t>
  </si>
  <si>
    <t>3.1.2 Resgate Aplicação - C/A 5615-7 - CUSTEIO (CDB/RDB)</t>
  </si>
  <si>
    <t>3.1.3 Resgate Aplicação - C/A 5630-0 - CUSTEIO</t>
  </si>
  <si>
    <t>3.1.4 Resgate Aplicação - C/A 5962-8 - CUSTEIO</t>
  </si>
  <si>
    <t>3.1.5 Resgate Aplicação - C/A 6956-6 - CUSTEIO</t>
  </si>
  <si>
    <t xml:space="preserve">4.1.5 Aplicação Financeira - C/A 6956-6 - CUSTEIO </t>
  </si>
  <si>
    <t>2.2 Repasse - C/C 6958-2 - FUNDO 3%</t>
  </si>
  <si>
    <t xml:space="preserve">9.Nota Explicativa:   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</si>
  <si>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</si>
  <si>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</si>
  <si>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</si>
  <si>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</si>
  <si>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</si>
  <si>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</si>
  <si>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</si>
  <si>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</si>
  <si>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</si>
  <si>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</si>
  <si>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</si>
  <si>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</si>
  <si>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Competência: 01/2024</t>
  </si>
  <si>
    <t>9.SALDO BANCÁRIO FINAL EM 31/01/2024</t>
  </si>
  <si>
    <t>1.2.3 C/C 6732-4 - CUSTEIO</t>
  </si>
  <si>
    <t>1.2.4 C/C 5654-8 - INVESTIMENTO</t>
  </si>
  <si>
    <t>1.3.1 C/A 6956-6 - CUSTEIO</t>
  </si>
  <si>
    <t>1.3.2 C/A 5630-0 - CUSTEIO</t>
  </si>
  <si>
    <t>1.3.3 C/A 5962-8 - CUSTEIO</t>
  </si>
  <si>
    <t>1.3.4 C/A 6732-4 - CUSTEIO</t>
  </si>
  <si>
    <t>1.3.5 C/A 5615-7 - CUSTEIO</t>
  </si>
  <si>
    <t>1.3.6 C/A 5654-8 - INVESTIMENTO</t>
  </si>
  <si>
    <t>3.2.1 Resgate Aplicação - C/A 5654-8 - INVESTIMENTO  (CDB/RDB)</t>
  </si>
  <si>
    <t>1.2.5 C/C 6958-2 - APLICAÇÃO 3%</t>
  </si>
  <si>
    <t>2.3 RENDIMENTO SOBRE APLICAÇÕES FINANCEIRAS</t>
  </si>
  <si>
    <t>2.3.1 Rendimento sobre Aplicação Financeiras - C/A 5615-7 - CUSTEIO</t>
  </si>
  <si>
    <t>2.3.2 Rendimento sobre Aplicação Financeiras - C/A 5615-7 - CUSTEIO (CDB/FLEX)</t>
  </si>
  <si>
    <t>2.3.3 Rendimento sobre Aplicação Financeiras - C/A 5630-0 - CUSTEIO</t>
  </si>
  <si>
    <t>2.3.4 Rendimento sobre Aplicação Financeiras - C/A 5962-8 - CUSTEIO</t>
  </si>
  <si>
    <t>2.3.5 Rendimento sobre Aplicação Financeiras - C/A 6956-6 - CUSTEIO</t>
  </si>
  <si>
    <t>2.3.6 Rendimento sobre Aplicação Financeiras - C/A 6958-2  - APLICAÇÃO 3%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</si>
  <si>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</si>
  <si>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</si>
  <si>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</si>
  <si>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</si>
  <si>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</si>
  <si>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2.3.7 Rendimento sobre Aplicação Financeiras - C/A 6732-4 - CUSTEIO (CDB/RDB)</t>
  </si>
  <si>
    <t>2.3.8 Rendimento sobre Aplicação Financeiras - C/A 5654-8 - INVESTIMENTO (CDB/RDB)</t>
  </si>
  <si>
    <t>2.3.9 Rendimento sobre Aplicação Financeiras - C/A 5654-8 - INVESTIMENTO</t>
  </si>
  <si>
    <t>3.1.6 Resgate Aplicação - C/A 6732-4 - CUSTEIO (CDB/RDB)</t>
  </si>
  <si>
    <t xml:space="preserve">3.2.2 Resgate Aplicação - C/A 5654-8 - INVESTIMENTO </t>
  </si>
  <si>
    <t xml:space="preserve">4.1.6 Aplicação Financeira - C/A 6958-2 - CUSTEIO </t>
  </si>
  <si>
    <t>4.1.7 Aplicação Financeira - C/A 6732-4 - CUSTEIO (CDB/RDB)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</si>
  <si>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</si>
  <si>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</si>
  <si>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</si>
  <si>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</si>
  <si>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</si>
  <si>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</si>
  <si>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</si>
  <si>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9.3.7 C/A 5654-8 - INVESTIMENTO</t>
  </si>
  <si>
    <t>9.2.3 C/C 6732-4 - CUSTEIO</t>
  </si>
  <si>
    <t>9.2.4 C/C 5654-8 -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</si>
</sst>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44" fontId="1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44" fontId="1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4"/>
  <sheetViews>
    <sheetView showGridLines="0" tabSelected="1" view="pageBreakPreview" zoomScale="95" zoomScaleNormal="70" zoomScaleSheetLayoutView="95" zoomScalePageLayoutView="70" workbookViewId="0">
      <selection activeCell="A40" sqref="A40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82"/>
      <c r="B1" s="82"/>
    </row>
    <row r="2" spans="1:2" s="46" customFormat="1" ht="15" customHeight="1" x14ac:dyDescent="0.25">
      <c r="A2" s="90" t="s">
        <v>93</v>
      </c>
      <c r="B2" s="91"/>
    </row>
    <row r="3" spans="1:2" s="46" customFormat="1" ht="15" customHeight="1" x14ac:dyDescent="0.25">
      <c r="A3" s="92"/>
      <c r="B3" s="93"/>
    </row>
    <row r="4" spans="1:2" s="46" customFormat="1" ht="15" customHeight="1" x14ac:dyDescent="0.25">
      <c r="A4" s="94"/>
      <c r="B4" s="95"/>
    </row>
    <row r="5" spans="1:2" s="46" customFormat="1" ht="15" customHeight="1" x14ac:dyDescent="0.25">
      <c r="A5" s="83" t="s">
        <v>83</v>
      </c>
      <c r="B5" s="83"/>
    </row>
    <row r="6" spans="1:2" s="46" customFormat="1" ht="12" customHeight="1" x14ac:dyDescent="0.25">
      <c r="A6" s="83"/>
      <c r="B6" s="83"/>
    </row>
    <row r="7" spans="1:2" s="46" customFormat="1" x14ac:dyDescent="0.25">
      <c r="A7" s="87" t="s">
        <v>84</v>
      </c>
      <c r="B7" s="87"/>
    </row>
    <row r="8" spans="1:2" s="46" customFormat="1" x14ac:dyDescent="0.25">
      <c r="A8" s="47" t="s">
        <v>85</v>
      </c>
      <c r="B8" s="48"/>
    </row>
    <row r="9" spans="1:2" s="46" customFormat="1" x14ac:dyDescent="0.25">
      <c r="A9" s="87" t="s">
        <v>86</v>
      </c>
      <c r="B9" s="87"/>
    </row>
    <row r="10" spans="1:2" s="46" customFormat="1" x14ac:dyDescent="0.25">
      <c r="A10" s="47" t="s">
        <v>87</v>
      </c>
      <c r="B10" s="48"/>
    </row>
    <row r="11" spans="1:2" s="46" customFormat="1" x14ac:dyDescent="0.25">
      <c r="A11" s="47" t="s">
        <v>88</v>
      </c>
      <c r="B11" s="47"/>
    </row>
    <row r="12" spans="1:2" s="46" customFormat="1" x14ac:dyDescent="0.25">
      <c r="A12" s="87" t="s">
        <v>89</v>
      </c>
      <c r="B12" s="87"/>
    </row>
    <row r="13" spans="1:2" s="46" customFormat="1" x14ac:dyDescent="0.25">
      <c r="A13" s="47"/>
      <c r="B13" s="48"/>
    </row>
    <row r="14" spans="1:2" s="46" customFormat="1" x14ac:dyDescent="0.25">
      <c r="A14" s="43" t="s">
        <v>90</v>
      </c>
      <c r="B14" s="44">
        <v>6382487.9800000004</v>
      </c>
    </row>
    <row r="15" spans="1:2" s="46" customFormat="1" x14ac:dyDescent="0.25">
      <c r="A15" s="43" t="s">
        <v>91</v>
      </c>
      <c r="B15" s="45"/>
    </row>
    <row r="16" spans="1:2" s="46" customFormat="1" ht="21.75" customHeight="1" x14ac:dyDescent="0.25">
      <c r="A16" s="88" t="s">
        <v>92</v>
      </c>
      <c r="B16" s="89"/>
    </row>
    <row r="17" spans="1:2" s="49" customFormat="1" ht="14.25" customHeight="1" x14ac:dyDescent="0.25">
      <c r="A17" s="19" t="s">
        <v>95</v>
      </c>
      <c r="B17" s="20" t="s">
        <v>94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121867.12000000001</v>
      </c>
    </row>
    <row r="21" spans="1:2" x14ac:dyDescent="0.25">
      <c r="A21" s="53" t="s">
        <v>9</v>
      </c>
      <c r="B21" s="21">
        <v>0</v>
      </c>
    </row>
    <row r="22" spans="1:2" x14ac:dyDescent="0.25">
      <c r="A22" s="53" t="s">
        <v>53</v>
      </c>
      <c r="B22" s="21">
        <v>1966.88</v>
      </c>
    </row>
    <row r="23" spans="1:2" x14ac:dyDescent="0.25">
      <c r="A23" s="53" t="s">
        <v>97</v>
      </c>
      <c r="B23" s="21">
        <v>0</v>
      </c>
    </row>
    <row r="24" spans="1:2" x14ac:dyDescent="0.25">
      <c r="A24" s="53" t="s">
        <v>98</v>
      </c>
      <c r="B24" s="21">
        <v>0</v>
      </c>
    </row>
    <row r="25" spans="1:2" x14ac:dyDescent="0.25">
      <c r="A25" s="53" t="s">
        <v>106</v>
      </c>
      <c r="B25" s="21">
        <v>119900.24</v>
      </c>
    </row>
    <row r="26" spans="1:2" x14ac:dyDescent="0.25">
      <c r="A26" s="51" t="s">
        <v>3</v>
      </c>
      <c r="B26" s="52">
        <f>SUM(B27:B32)</f>
        <v>8044543.9500000002</v>
      </c>
    </row>
    <row r="27" spans="1:2" x14ac:dyDescent="0.25">
      <c r="A27" s="53" t="s">
        <v>99</v>
      </c>
      <c r="B27" s="21">
        <v>3863477.18</v>
      </c>
    </row>
    <row r="28" spans="1:2" x14ac:dyDescent="0.25">
      <c r="A28" s="53" t="s">
        <v>100</v>
      </c>
      <c r="B28" s="21">
        <v>140.29</v>
      </c>
    </row>
    <row r="29" spans="1:2" x14ac:dyDescent="0.25">
      <c r="A29" s="53" t="s">
        <v>101</v>
      </c>
      <c r="B29" s="21">
        <v>314.35000000000002</v>
      </c>
    </row>
    <row r="30" spans="1:2" x14ac:dyDescent="0.25">
      <c r="A30" s="53" t="s">
        <v>102</v>
      </c>
      <c r="B30" s="21">
        <v>322.67</v>
      </c>
    </row>
    <row r="31" spans="1:2" x14ac:dyDescent="0.25">
      <c r="A31" s="53" t="s">
        <v>103</v>
      </c>
      <c r="B31" s="21">
        <v>3775460.09</v>
      </c>
    </row>
    <row r="32" spans="1:2" x14ac:dyDescent="0.25">
      <c r="A32" s="53" t="s">
        <v>104</v>
      </c>
      <c r="B32" s="21">
        <v>404829.37</v>
      </c>
    </row>
    <row r="33" spans="1:2" x14ac:dyDescent="0.25">
      <c r="A33" s="2" t="s">
        <v>10</v>
      </c>
      <c r="B33" s="23">
        <f>(B19+B20+B26)</f>
        <v>8166411.0700000003</v>
      </c>
    </row>
    <row r="34" spans="1:2" x14ac:dyDescent="0.25">
      <c r="A34" s="55"/>
      <c r="B34" s="22"/>
    </row>
    <row r="35" spans="1:2" x14ac:dyDescent="0.25">
      <c r="A35" s="1" t="s">
        <v>4</v>
      </c>
      <c r="B35" s="34"/>
    </row>
    <row r="36" spans="1:2" x14ac:dyDescent="0.25">
      <c r="A36" s="56" t="s">
        <v>57</v>
      </c>
      <c r="B36" s="25">
        <v>4082013.75</v>
      </c>
    </row>
    <row r="37" spans="1:2" x14ac:dyDescent="0.25">
      <c r="A37" s="56" t="s">
        <v>81</v>
      </c>
      <c r="B37" s="25">
        <v>48005.58</v>
      </c>
    </row>
    <row r="38" spans="1:2" x14ac:dyDescent="0.25">
      <c r="A38" s="56" t="s">
        <v>107</v>
      </c>
      <c r="B38" s="25">
        <f>SUM(B39:B47)</f>
        <v>69111.94</v>
      </c>
    </row>
    <row r="39" spans="1:2" x14ac:dyDescent="0.25">
      <c r="A39" s="57" t="s">
        <v>108</v>
      </c>
      <c r="B39" s="58">
        <v>118.71</v>
      </c>
    </row>
    <row r="40" spans="1:2" x14ac:dyDescent="0.25">
      <c r="A40" s="57" t="s">
        <v>109</v>
      </c>
      <c r="B40" s="58">
        <v>27075.61</v>
      </c>
    </row>
    <row r="41" spans="1:2" x14ac:dyDescent="0.25">
      <c r="A41" s="57" t="s">
        <v>110</v>
      </c>
      <c r="B41" s="58">
        <v>0.95</v>
      </c>
    </row>
    <row r="42" spans="1:2" x14ac:dyDescent="0.25">
      <c r="A42" s="57" t="s">
        <v>111</v>
      </c>
      <c r="B42" s="58">
        <v>0.91</v>
      </c>
    </row>
    <row r="43" spans="1:2" x14ac:dyDescent="0.25">
      <c r="A43" s="57" t="s">
        <v>112</v>
      </c>
      <c r="B43" s="58">
        <v>40567.279999999999</v>
      </c>
    </row>
    <row r="44" spans="1:2" x14ac:dyDescent="0.25">
      <c r="A44" s="57" t="s">
        <v>113</v>
      </c>
      <c r="B44" s="58">
        <v>839.2</v>
      </c>
    </row>
    <row r="45" spans="1:2" x14ac:dyDescent="0.25">
      <c r="A45" s="57" t="s">
        <v>119</v>
      </c>
      <c r="B45" s="58">
        <v>7.0000000000000007E-2</v>
      </c>
    </row>
    <row r="46" spans="1:2" x14ac:dyDescent="0.25">
      <c r="A46" s="57" t="s">
        <v>120</v>
      </c>
      <c r="B46" s="58">
        <v>508.63</v>
      </c>
    </row>
    <row r="47" spans="1:2" x14ac:dyDescent="0.25">
      <c r="A47" s="57" t="s">
        <v>121</v>
      </c>
      <c r="B47" s="58">
        <v>0.57999999999999996</v>
      </c>
    </row>
    <row r="48" spans="1:2" x14ac:dyDescent="0.25">
      <c r="A48" s="5" t="s">
        <v>114</v>
      </c>
      <c r="B48" s="25">
        <v>50</v>
      </c>
    </row>
    <row r="49" spans="1:2" x14ac:dyDescent="0.25">
      <c r="A49" s="5" t="s">
        <v>115</v>
      </c>
      <c r="B49" s="25">
        <v>0</v>
      </c>
    </row>
    <row r="50" spans="1:2" x14ac:dyDescent="0.25">
      <c r="A50" s="5" t="s">
        <v>116</v>
      </c>
      <c r="B50" s="25">
        <v>0</v>
      </c>
    </row>
    <row r="51" spans="1:2" x14ac:dyDescent="0.25">
      <c r="A51" s="5" t="s">
        <v>117</v>
      </c>
      <c r="B51" s="25">
        <v>0</v>
      </c>
    </row>
    <row r="52" spans="1:2" x14ac:dyDescent="0.25">
      <c r="A52" s="3" t="s">
        <v>118</v>
      </c>
      <c r="B52" s="24">
        <f>SUM(B36+B37+B38+B48+B49+B50+B51)</f>
        <v>4199181.2700000005</v>
      </c>
    </row>
    <row r="53" spans="1:2" x14ac:dyDescent="0.25">
      <c r="A53" s="3"/>
      <c r="B53" s="24"/>
    </row>
    <row r="54" spans="1:2" x14ac:dyDescent="0.25">
      <c r="A54" s="4" t="s">
        <v>11</v>
      </c>
      <c r="B54" s="59"/>
    </row>
    <row r="55" spans="1:2" x14ac:dyDescent="0.25">
      <c r="A55" s="15" t="s">
        <v>13</v>
      </c>
      <c r="B55" s="60">
        <f>SUM(B56:B61)</f>
        <v>4231127.5199999996</v>
      </c>
    </row>
    <row r="56" spans="1:2" x14ac:dyDescent="0.25">
      <c r="A56" s="61" t="s">
        <v>58</v>
      </c>
      <c r="B56" s="62">
        <v>1974.79</v>
      </c>
    </row>
    <row r="57" spans="1:2" x14ac:dyDescent="0.25">
      <c r="A57" s="61" t="s">
        <v>76</v>
      </c>
      <c r="B57" s="62">
        <v>100000</v>
      </c>
    </row>
    <row r="58" spans="1:2" x14ac:dyDescent="0.25">
      <c r="A58" s="63" t="s">
        <v>77</v>
      </c>
      <c r="B58" s="58">
        <v>141.18</v>
      </c>
    </row>
    <row r="59" spans="1:2" x14ac:dyDescent="0.25">
      <c r="A59" s="63" t="s">
        <v>78</v>
      </c>
      <c r="B59" s="58">
        <v>315.25</v>
      </c>
    </row>
    <row r="60" spans="1:2" x14ac:dyDescent="0.25">
      <c r="A60" s="63" t="s">
        <v>79</v>
      </c>
      <c r="B60" s="58">
        <v>4128696.3</v>
      </c>
    </row>
    <row r="61" spans="1:2" x14ac:dyDescent="0.25">
      <c r="A61" s="63" t="s">
        <v>122</v>
      </c>
      <c r="B61" s="58">
        <v>0</v>
      </c>
    </row>
    <row r="62" spans="1:2" x14ac:dyDescent="0.25">
      <c r="A62" s="56" t="s">
        <v>14</v>
      </c>
      <c r="B62" s="25">
        <f>SUM(B63:B64)</f>
        <v>405338.58</v>
      </c>
    </row>
    <row r="63" spans="1:2" x14ac:dyDescent="0.25">
      <c r="A63" s="63" t="s">
        <v>105</v>
      </c>
      <c r="B63" s="58">
        <v>405168.02</v>
      </c>
    </row>
    <row r="64" spans="1:2" x14ac:dyDescent="0.25">
      <c r="A64" s="63" t="s">
        <v>123</v>
      </c>
      <c r="B64" s="58">
        <v>170.56</v>
      </c>
    </row>
    <row r="65" spans="1:2" x14ac:dyDescent="0.25">
      <c r="A65" s="3" t="s">
        <v>15</v>
      </c>
      <c r="B65" s="25">
        <f>B55+B62</f>
        <v>4636466.0999999996</v>
      </c>
    </row>
    <row r="66" spans="1:2" x14ac:dyDescent="0.25">
      <c r="A66" s="3"/>
      <c r="B66" s="24"/>
    </row>
    <row r="67" spans="1:2" x14ac:dyDescent="0.25">
      <c r="A67" s="64" t="s">
        <v>12</v>
      </c>
      <c r="B67" s="26">
        <f>(B52+B65)</f>
        <v>8835647.370000001</v>
      </c>
    </row>
    <row r="68" spans="1:2" x14ac:dyDescent="0.25">
      <c r="A68" s="65"/>
      <c r="B68" s="35"/>
    </row>
    <row r="69" spans="1:2" x14ac:dyDescent="0.25">
      <c r="A69" s="6" t="s">
        <v>16</v>
      </c>
      <c r="B69" s="36"/>
    </row>
    <row r="70" spans="1:2" x14ac:dyDescent="0.25">
      <c r="A70" s="14" t="s">
        <v>17</v>
      </c>
      <c r="B70" s="66">
        <f>SUM(B71:B77)</f>
        <v>2798787.03</v>
      </c>
    </row>
    <row r="71" spans="1:2" x14ac:dyDescent="0.25">
      <c r="A71" s="67" t="s">
        <v>59</v>
      </c>
      <c r="B71" s="68">
        <v>0</v>
      </c>
    </row>
    <row r="72" spans="1:2" x14ac:dyDescent="0.25">
      <c r="A72" s="67" t="s">
        <v>73</v>
      </c>
      <c r="B72" s="68">
        <v>0</v>
      </c>
    </row>
    <row r="73" spans="1:2" x14ac:dyDescent="0.25">
      <c r="A73" s="7" t="s">
        <v>74</v>
      </c>
      <c r="B73" s="27">
        <v>0</v>
      </c>
    </row>
    <row r="74" spans="1:2" x14ac:dyDescent="0.25">
      <c r="A74" s="57" t="s">
        <v>75</v>
      </c>
      <c r="B74" s="27">
        <v>0</v>
      </c>
    </row>
    <row r="75" spans="1:2" x14ac:dyDescent="0.25">
      <c r="A75" s="57" t="s">
        <v>80</v>
      </c>
      <c r="B75" s="27">
        <v>2630881.21</v>
      </c>
    </row>
    <row r="76" spans="1:2" x14ac:dyDescent="0.25">
      <c r="A76" s="57" t="s">
        <v>124</v>
      </c>
      <c r="B76" s="27">
        <v>167905.82</v>
      </c>
    </row>
    <row r="77" spans="1:2" x14ac:dyDescent="0.25">
      <c r="A77" s="63" t="s">
        <v>125</v>
      </c>
      <c r="B77" s="27">
        <v>0</v>
      </c>
    </row>
    <row r="78" spans="1:2" x14ac:dyDescent="0.25">
      <c r="A78" s="5" t="s">
        <v>18</v>
      </c>
      <c r="B78" s="31">
        <f>SUM(B79:B79)</f>
        <v>0</v>
      </c>
    </row>
    <row r="79" spans="1:2" x14ac:dyDescent="0.25">
      <c r="A79" s="57" t="s">
        <v>19</v>
      </c>
      <c r="B79" s="27">
        <v>0</v>
      </c>
    </row>
    <row r="80" spans="1:2" x14ac:dyDescent="0.25">
      <c r="A80" s="15" t="s">
        <v>20</v>
      </c>
      <c r="B80" s="28">
        <f>B70+B78</f>
        <v>2798787.03</v>
      </c>
    </row>
    <row r="81" spans="1:2" x14ac:dyDescent="0.25">
      <c r="A81" s="3"/>
      <c r="B81" s="24"/>
    </row>
    <row r="82" spans="1:2" x14ac:dyDescent="0.25">
      <c r="A82" s="69" t="s">
        <v>69</v>
      </c>
      <c r="B82" s="30">
        <f t="shared" ref="B82" si="0">B80</f>
        <v>2798787.03</v>
      </c>
    </row>
    <row r="83" spans="1:2" x14ac:dyDescent="0.25">
      <c r="A83" s="69" t="s">
        <v>70</v>
      </c>
      <c r="B83" s="30">
        <f>B65</f>
        <v>4636466.0999999996</v>
      </c>
    </row>
    <row r="84" spans="1:2" x14ac:dyDescent="0.25">
      <c r="A84" s="69" t="s">
        <v>71</v>
      </c>
      <c r="B84" s="30">
        <v>4.6100000000000003</v>
      </c>
    </row>
    <row r="85" spans="1:2" x14ac:dyDescent="0.25">
      <c r="A85" s="3" t="s">
        <v>21</v>
      </c>
      <c r="B85" s="24">
        <f t="shared" ref="B85" si="1">B82-B83-B84</f>
        <v>-1837683.68</v>
      </c>
    </row>
    <row r="86" spans="1:2" x14ac:dyDescent="0.25">
      <c r="A86" s="3"/>
      <c r="B86" s="24"/>
    </row>
    <row r="87" spans="1:2" x14ac:dyDescent="0.25">
      <c r="A87" s="4" t="s">
        <v>23</v>
      </c>
      <c r="B87" s="37"/>
    </row>
    <row r="88" spans="1:2" ht="15.75" customHeight="1" x14ac:dyDescent="0.25">
      <c r="A88" s="4" t="s">
        <v>22</v>
      </c>
      <c r="B88" s="38"/>
    </row>
    <row r="89" spans="1:2" ht="15.75" customHeight="1" x14ac:dyDescent="0.25">
      <c r="A89" s="8" t="s">
        <v>24</v>
      </c>
      <c r="B89" s="58">
        <v>1320120.6499999999</v>
      </c>
    </row>
    <row r="90" spans="1:2" ht="15.75" customHeight="1" x14ac:dyDescent="0.25">
      <c r="A90" s="9" t="s">
        <v>25</v>
      </c>
      <c r="B90" s="58">
        <v>2075176.32</v>
      </c>
    </row>
    <row r="91" spans="1:2" x14ac:dyDescent="0.25">
      <c r="A91" s="9" t="s">
        <v>26</v>
      </c>
      <c r="B91" s="58">
        <v>996831.86</v>
      </c>
    </row>
    <row r="92" spans="1:2" x14ac:dyDescent="0.25">
      <c r="A92" s="8" t="s">
        <v>60</v>
      </c>
      <c r="B92" s="58">
        <v>140073.89000000001</v>
      </c>
    </row>
    <row r="93" spans="1:2" x14ac:dyDescent="0.25">
      <c r="A93" s="8" t="s">
        <v>64</v>
      </c>
      <c r="B93" s="58">
        <v>0</v>
      </c>
    </row>
    <row r="94" spans="1:2" x14ac:dyDescent="0.25">
      <c r="A94" s="8" t="s">
        <v>66</v>
      </c>
      <c r="B94" s="58">
        <v>432746.11</v>
      </c>
    </row>
    <row r="95" spans="1:2" s="70" customFormat="1" x14ac:dyDescent="0.25">
      <c r="A95" s="7" t="s">
        <v>49</v>
      </c>
      <c r="B95" s="58">
        <v>995449.66</v>
      </c>
    </row>
    <row r="96" spans="1:2" s="70" customFormat="1" x14ac:dyDescent="0.25">
      <c r="A96" s="7" t="s">
        <v>50</v>
      </c>
      <c r="B96" s="58">
        <v>19035.36</v>
      </c>
    </row>
    <row r="97" spans="1:2" x14ac:dyDescent="0.25">
      <c r="A97" s="7" t="s">
        <v>67</v>
      </c>
      <c r="B97" s="58">
        <v>0</v>
      </c>
    </row>
    <row r="98" spans="1:2" x14ac:dyDescent="0.25">
      <c r="A98" s="7" t="s">
        <v>68</v>
      </c>
      <c r="B98" s="58">
        <v>18000.3</v>
      </c>
    </row>
    <row r="99" spans="1:2" x14ac:dyDescent="0.25">
      <c r="A99" s="7" t="s">
        <v>61</v>
      </c>
      <c r="B99" s="58">
        <v>65750.09</v>
      </c>
    </row>
    <row r="100" spans="1:2" x14ac:dyDescent="0.25">
      <c r="A100" s="7" t="s">
        <v>62</v>
      </c>
      <c r="B100" s="58">
        <v>1850</v>
      </c>
    </row>
    <row r="101" spans="1:2" x14ac:dyDescent="0.25">
      <c r="A101" s="7" t="s">
        <v>63</v>
      </c>
      <c r="B101" s="58">
        <v>0</v>
      </c>
    </row>
    <row r="102" spans="1:2" x14ac:dyDescent="0.25">
      <c r="A102" s="7" t="s">
        <v>126</v>
      </c>
      <c r="B102" s="58">
        <v>7086.32</v>
      </c>
    </row>
    <row r="103" spans="1:2" x14ac:dyDescent="0.25">
      <c r="A103" s="16" t="s">
        <v>65</v>
      </c>
      <c r="B103" s="29">
        <f>SUM(B89:B102)</f>
        <v>6072120.5600000005</v>
      </c>
    </row>
    <row r="104" spans="1:2" x14ac:dyDescent="0.25">
      <c r="A104" s="3"/>
      <c r="B104" s="24"/>
    </row>
    <row r="105" spans="1:2" x14ac:dyDescent="0.25">
      <c r="A105" s="13" t="s">
        <v>28</v>
      </c>
      <c r="B105" s="39"/>
    </row>
    <row r="106" spans="1:2" s="12" customFormat="1" x14ac:dyDescent="0.25">
      <c r="A106" s="71" t="s">
        <v>29</v>
      </c>
      <c r="B106" s="72">
        <f t="shared" ref="B106" si="2">B80</f>
        <v>2798787.03</v>
      </c>
    </row>
    <row r="107" spans="1:2" s="12" customFormat="1" x14ac:dyDescent="0.25">
      <c r="A107" s="57" t="s">
        <v>30</v>
      </c>
      <c r="B107" s="30">
        <v>0</v>
      </c>
    </row>
    <row r="108" spans="1:2" s="12" customFormat="1" x14ac:dyDescent="0.25">
      <c r="A108" s="57" t="s">
        <v>51</v>
      </c>
      <c r="B108" s="27">
        <v>0</v>
      </c>
    </row>
    <row r="109" spans="1:2" s="12" customFormat="1" x14ac:dyDescent="0.25">
      <c r="A109" s="73" t="s">
        <v>56</v>
      </c>
      <c r="B109" s="27">
        <v>305.62</v>
      </c>
    </row>
    <row r="110" spans="1:2" s="12" customFormat="1" x14ac:dyDescent="0.25">
      <c r="A110" s="5" t="s">
        <v>32</v>
      </c>
      <c r="B110" s="31">
        <f t="shared" ref="B110" si="3">B106+B107+B108+B109</f>
        <v>2799092.65</v>
      </c>
    </row>
    <row r="111" spans="1:2" s="12" customFormat="1" x14ac:dyDescent="0.25">
      <c r="A111" s="5" t="s">
        <v>27</v>
      </c>
      <c r="B111" s="31">
        <f>(B33+B52)-(B84+B103+B107+B108+B109)</f>
        <v>6293161.5499999989</v>
      </c>
    </row>
    <row r="112" spans="1:2" x14ac:dyDescent="0.25">
      <c r="A112" s="5"/>
      <c r="B112" s="40"/>
    </row>
    <row r="113" spans="1:2" x14ac:dyDescent="0.25">
      <c r="A113" s="5"/>
      <c r="B113" s="74"/>
    </row>
    <row r="114" spans="1:2" x14ac:dyDescent="0.25">
      <c r="A114" s="4" t="s">
        <v>31</v>
      </c>
      <c r="B114" s="38"/>
    </row>
    <row r="115" spans="1:2" x14ac:dyDescent="0.25">
      <c r="A115" s="8" t="s">
        <v>33</v>
      </c>
      <c r="B115" s="58">
        <v>0</v>
      </c>
    </row>
    <row r="116" spans="1:2" x14ac:dyDescent="0.25">
      <c r="A116" s="8" t="s">
        <v>34</v>
      </c>
      <c r="B116" s="58">
        <v>0</v>
      </c>
    </row>
    <row r="117" spans="1:2" x14ac:dyDescent="0.25">
      <c r="A117" s="7" t="s">
        <v>35</v>
      </c>
      <c r="B117" s="74">
        <v>0</v>
      </c>
    </row>
    <row r="118" spans="1:2" x14ac:dyDescent="0.25">
      <c r="A118" s="7" t="s">
        <v>36</v>
      </c>
      <c r="B118" s="74">
        <v>0</v>
      </c>
    </row>
    <row r="119" spans="1:2" x14ac:dyDescent="0.25">
      <c r="A119" s="5" t="s">
        <v>37</v>
      </c>
      <c r="B119" s="24">
        <f t="shared" ref="B119" si="4">B115+B116+B117+B118</f>
        <v>0</v>
      </c>
    </row>
    <row r="120" spans="1:2" ht="14.25" customHeight="1" x14ac:dyDescent="0.25">
      <c r="A120" s="5" t="s">
        <v>38</v>
      </c>
      <c r="B120" s="24">
        <v>0</v>
      </c>
    </row>
    <row r="121" spans="1:2" ht="14.25" customHeight="1" x14ac:dyDescent="0.25">
      <c r="A121" s="5"/>
      <c r="B121" s="24"/>
    </row>
    <row r="122" spans="1:2" x14ac:dyDescent="0.25">
      <c r="A122" s="5"/>
      <c r="B122" s="27"/>
    </row>
    <row r="123" spans="1:2" x14ac:dyDescent="0.25">
      <c r="A123" s="6" t="s">
        <v>39</v>
      </c>
      <c r="B123" s="36"/>
    </row>
    <row r="124" spans="1:2" x14ac:dyDescent="0.25">
      <c r="A124" s="8" t="s">
        <v>40</v>
      </c>
      <c r="B124" s="27">
        <v>0</v>
      </c>
    </row>
    <row r="125" spans="1:2" x14ac:dyDescent="0.25">
      <c r="A125" s="8" t="s">
        <v>52</v>
      </c>
      <c r="B125" s="75">
        <v>0</v>
      </c>
    </row>
    <row r="126" spans="1:2" x14ac:dyDescent="0.25">
      <c r="A126" s="10" t="s">
        <v>41</v>
      </c>
      <c r="B126" s="32">
        <f t="shared" ref="B126" si="5">B124+B125</f>
        <v>0</v>
      </c>
    </row>
    <row r="127" spans="1:2" s="70" customFormat="1" x14ac:dyDescent="0.25">
      <c r="A127" s="5"/>
      <c r="B127" s="76"/>
    </row>
    <row r="128" spans="1:2" x14ac:dyDescent="0.25">
      <c r="A128" s="1" t="s">
        <v>96</v>
      </c>
      <c r="B128" s="41"/>
    </row>
    <row r="129" spans="1:3" x14ac:dyDescent="0.25">
      <c r="A129" s="54" t="s">
        <v>42</v>
      </c>
      <c r="B129" s="22">
        <v>0</v>
      </c>
    </row>
    <row r="130" spans="1:3" x14ac:dyDescent="0.25">
      <c r="A130" s="51" t="s">
        <v>43</v>
      </c>
      <c r="B130" s="52">
        <f>SUM(B131:B134)</f>
        <v>17189.34</v>
      </c>
    </row>
    <row r="131" spans="1:3" x14ac:dyDescent="0.25">
      <c r="A131" s="53" t="s">
        <v>44</v>
      </c>
      <c r="B131" s="21">
        <v>17189.34</v>
      </c>
    </row>
    <row r="132" spans="1:3" x14ac:dyDescent="0.25">
      <c r="A132" s="53" t="s">
        <v>55</v>
      </c>
      <c r="B132" s="21">
        <v>0</v>
      </c>
    </row>
    <row r="133" spans="1:3" x14ac:dyDescent="0.25">
      <c r="A133" s="53" t="s">
        <v>134</v>
      </c>
      <c r="B133" s="21">
        <v>0</v>
      </c>
    </row>
    <row r="134" spans="1:3" x14ac:dyDescent="0.25">
      <c r="A134" s="53" t="s">
        <v>135</v>
      </c>
      <c r="B134" s="21">
        <v>0</v>
      </c>
    </row>
    <row r="135" spans="1:3" x14ac:dyDescent="0.25">
      <c r="A135" s="51" t="s">
        <v>54</v>
      </c>
      <c r="B135" s="52">
        <f>SUM(B136:B142)</f>
        <v>6275972.21</v>
      </c>
      <c r="C135" s="81"/>
    </row>
    <row r="136" spans="1:3" x14ac:dyDescent="0.25">
      <c r="A136" s="53" t="s">
        <v>127</v>
      </c>
      <c r="B136" s="21">
        <v>2406229.37</v>
      </c>
    </row>
    <row r="137" spans="1:3" x14ac:dyDescent="0.25">
      <c r="A137" s="53" t="s">
        <v>128</v>
      </c>
      <c r="B137" s="21">
        <v>168745.02</v>
      </c>
    </row>
    <row r="138" spans="1:3" x14ac:dyDescent="0.25">
      <c r="A138" s="53" t="s">
        <v>129</v>
      </c>
      <c r="B138" s="21">
        <v>0.06</v>
      </c>
    </row>
    <row r="139" spans="1:3" x14ac:dyDescent="0.25">
      <c r="A139" s="53" t="s">
        <v>130</v>
      </c>
      <c r="B139" s="21">
        <v>0.01</v>
      </c>
    </row>
    <row r="140" spans="1:3" x14ac:dyDescent="0.25">
      <c r="A140" s="53" t="s">
        <v>131</v>
      </c>
      <c r="B140" s="21">
        <v>322.74</v>
      </c>
    </row>
    <row r="141" spans="1:3" x14ac:dyDescent="0.25">
      <c r="A141" s="53" t="s">
        <v>132</v>
      </c>
      <c r="B141" s="21">
        <v>3700675.01</v>
      </c>
    </row>
    <row r="142" spans="1:3" x14ac:dyDescent="0.25">
      <c r="A142" s="53" t="s">
        <v>133</v>
      </c>
      <c r="B142" s="21">
        <v>0</v>
      </c>
    </row>
    <row r="143" spans="1:3" x14ac:dyDescent="0.25">
      <c r="A143" s="10" t="s">
        <v>72</v>
      </c>
      <c r="B143" s="33">
        <f>(B33+B52)-(B84+B103+B107+B108+B109)</f>
        <v>6293161.5499999989</v>
      </c>
    </row>
    <row r="144" spans="1:3" x14ac:dyDescent="0.25">
      <c r="A144" s="77" t="s">
        <v>5</v>
      </c>
      <c r="B144" s="78"/>
    </row>
    <row r="145" spans="1:2" x14ac:dyDescent="0.25">
      <c r="A145" s="11" t="s">
        <v>45</v>
      </c>
      <c r="B145" s="79"/>
    </row>
    <row r="146" spans="1:2" x14ac:dyDescent="0.25">
      <c r="A146" s="80" t="s">
        <v>46</v>
      </c>
      <c r="B146" s="33">
        <v>0</v>
      </c>
    </row>
    <row r="147" spans="1:2" x14ac:dyDescent="0.25">
      <c r="A147" s="80" t="s">
        <v>47</v>
      </c>
      <c r="B147" s="33">
        <v>0</v>
      </c>
    </row>
    <row r="148" spans="1:2" x14ac:dyDescent="0.25">
      <c r="A148" s="80" t="s">
        <v>48</v>
      </c>
      <c r="B148" s="33">
        <v>0</v>
      </c>
    </row>
    <row r="149" spans="1:2" x14ac:dyDescent="0.25">
      <c r="A149" s="11" t="s">
        <v>6</v>
      </c>
      <c r="B149" s="42">
        <f t="shared" ref="B149" si="6">B146+B147+B148</f>
        <v>0</v>
      </c>
    </row>
    <row r="150" spans="1:2" x14ac:dyDescent="0.25">
      <c r="A150" s="84" t="s">
        <v>82</v>
      </c>
    </row>
    <row r="151" spans="1:2" x14ac:dyDescent="0.25">
      <c r="A151" s="85"/>
    </row>
    <row r="152" spans="1:2" x14ac:dyDescent="0.25">
      <c r="A152" s="86"/>
    </row>
    <row r="153" spans="1:2" x14ac:dyDescent="0.25">
      <c r="A153" s="12" t="s">
        <v>7</v>
      </c>
    </row>
    <row r="164" spans="1:1" x14ac:dyDescent="0.25">
      <c r="A164" s="12" t="s">
        <v>8</v>
      </c>
    </row>
  </sheetData>
  <dataConsolidate/>
  <mergeCells count="8">
    <mergeCell ref="A1:B1"/>
    <mergeCell ref="A5:B6"/>
    <mergeCell ref="A150:A152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2" manualBreakCount="2">
    <brk id="67" max="1" man="1"/>
    <brk id="14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2024-02-15T11:37:21Z</cp:lastPrinted>
  <dcterms:created xsi:type="dcterms:W3CDTF">2021-09-23T15:15:02Z</dcterms:created>
  <dcterms:modified xsi:type="dcterms:W3CDTF">2024-02-15T11:37:24Z</dcterms:modified>
</cp:coreProperties>
</file>