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LILIANE\Planilhas Relatorio Comparativo\Filial Policlinica\2025\"/>
    </mc:Choice>
  </mc:AlternateContent>
  <bookViews>
    <workbookView xWindow="0" yWindow="0" windowWidth="28800" windowHeight="12300" tabRatio="500"/>
  </bookViews>
  <sheets>
    <sheet name="07.2025" sheetId="1" r:id="rId1"/>
  </sheets>
  <definedNames>
    <definedName name="_xlnm.Print_Area" localSheetId="0">'07.2025'!$A$1:$B$140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3" i="1" l="1"/>
  <c r="B113" i="1" l="1"/>
  <c r="B84" i="1"/>
  <c r="B42" i="1"/>
  <c r="B45" i="1" l="1"/>
  <c r="B53" i="1"/>
  <c r="B56" i="1" s="1"/>
  <c r="B24" i="1" l="1"/>
  <c r="B20" i="1"/>
  <c r="B110" i="1" l="1"/>
  <c r="B59" i="1" l="1"/>
  <c r="B87" i="1" l="1"/>
  <c r="B28" i="1"/>
  <c r="B117" i="1" s="1"/>
  <c r="B92" i="1" l="1"/>
  <c r="B123" i="1"/>
  <c r="B106" i="1"/>
  <c r="B100" i="1"/>
  <c r="B91" i="1" l="1"/>
  <c r="B48" i="1"/>
  <c r="B50" i="1" s="1"/>
  <c r="B60" i="1" l="1"/>
  <c r="B62" i="1" s="1"/>
</calcChain>
</file>

<file path=xl/sharedStrings.xml><?xml version="1.0" encoding="utf-8"?>
<sst xmlns="http://schemas.openxmlformats.org/spreadsheetml/2006/main" count="110" uniqueCount="110">
  <si>
    <t xml:space="preserve">1. SALDO BANCÁRIO ANTERIOR  </t>
  </si>
  <si>
    <t>1.1 Caixa</t>
  </si>
  <si>
    <t xml:space="preserve">1.2 Banco conta movimento </t>
  </si>
  <si>
    <t>1.3 Aplicações financeiras</t>
  </si>
  <si>
    <t>2.ENTRADAS DE RECURSOS FINANCEIROS</t>
  </si>
  <si>
    <t>Fonte: Extratos bancários e Balancete Contábil.</t>
  </si>
  <si>
    <t>TOTAL DAS GLOSAS</t>
  </si>
  <si>
    <t>SALDO ANTERIOR (1= 1 .1+ 1.2 + 1.3)</t>
  </si>
  <si>
    <t>3. RESGATE APLICAÇÃO FINANCEIRA</t>
  </si>
  <si>
    <t>TOTAL DAS ENTRADAS (2+3)</t>
  </si>
  <si>
    <t>3.1 TOTAL RESGATE APLICAÇÃO FINANCEIRA CUSTEIO</t>
  </si>
  <si>
    <t xml:space="preserve">4. APLICAÇÃO FINANCEIRA </t>
  </si>
  <si>
    <t>4.1 TOTAL APLICAÇÃO FINANCEIRA - CUSTEIO</t>
  </si>
  <si>
    <t xml:space="preserve">Movimentação Financeira em Conta Aplicação </t>
  </si>
  <si>
    <t>5.1 PAGAMENTOS REALIZADOS - CUSTEIO</t>
  </si>
  <si>
    <t>5. SAÍDAS DE RECURSOS FINANCEIROS</t>
  </si>
  <si>
    <t>5.1.1 Pessoal</t>
  </si>
  <si>
    <t>5.1.2 Serviços</t>
  </si>
  <si>
    <t>5.1.3 Materiais e Insumos</t>
  </si>
  <si>
    <t>SALDO FINAL DO PERIODO</t>
  </si>
  <si>
    <t>6. TRANSFERÊNCIAS</t>
  </si>
  <si>
    <t>6.1 Transferências para Conta Aplicação</t>
  </si>
  <si>
    <t>TOTAL TRANSFERÊNCIAS (6=6.1+6.2+6.3)</t>
  </si>
  <si>
    <t>8.VALORES DEVOLVIDOS À CONTRATANTE</t>
  </si>
  <si>
    <t xml:space="preserve">8.1 Valores Devolvidos à Contratante - CUSTEIO </t>
  </si>
  <si>
    <t>TOTAL VALORES DEVOLVIDOS (8= 8.1 + 8.2)</t>
  </si>
  <si>
    <t>9.1 Caixa</t>
  </si>
  <si>
    <t xml:space="preserve">9.2 Banco conta movimento </t>
  </si>
  <si>
    <t>10.INFORMAÇÕES COMPLEMENTARES - GLOSAS</t>
  </si>
  <si>
    <t>10.1 Glosa - servidores cedidos</t>
  </si>
  <si>
    <t>10.2 Glosa - não cumprimento das metas</t>
  </si>
  <si>
    <t>10.3 Glosa - outras (discriminar)</t>
  </si>
  <si>
    <t>5.1.7 Encargos Sobre folha de Pagamento</t>
  </si>
  <si>
    <t>5.1.8 Encargos Sobre Rescisão Trabalhista</t>
  </si>
  <si>
    <t>8.2 Valores Devolvidos à Contratante - INVESTIMENTO</t>
  </si>
  <si>
    <t>9.3 Aplicações financeiras</t>
  </si>
  <si>
    <t>5.1.4 Tributos: Impostos,Taxas e Contribuições</t>
  </si>
  <si>
    <t>5.1.11 Rescisões trabalhistas</t>
  </si>
  <si>
    <t>5.1.12 Despesas com Viagens</t>
  </si>
  <si>
    <t>5.1.13 Despesas Bancárias</t>
  </si>
  <si>
    <t>5.1.5 Outros Fornecedores</t>
  </si>
  <si>
    <t xml:space="preserve">5.1.6 Investimentos </t>
  </si>
  <si>
    <t>5.1.9 Outros: RECIBO DE PAGAMENTO A AUTONOMO</t>
  </si>
  <si>
    <t>5.1.10 Concessionárias (Água, Luz e telefonia)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</si>
  <si>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</si>
  <si>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</si>
  <si>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>Relatório Mensal Comparativo de Recursos Recebidos, Gastos e Devolvidos ao Poder Público</t>
  </si>
  <si>
    <t>Em Reais</t>
  </si>
  <si>
    <t xml:space="preserve">5.1.14 Reembolso de Despesas (-) 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</si>
  <si>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</si>
  <si>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</si>
  <si>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</si>
  <si>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</si>
  <si>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7.4 Outros (discriminar)</t>
  </si>
  <si>
    <t>TOTAL DE PAGAMENTOS - INVESTIMENTO (7= 7.1 + 7.2 + 7.3 + 7.4)</t>
  </si>
  <si>
    <t xml:space="preserve">11.Nota Explicativa:   </t>
  </si>
  <si>
    <t>6.2 Aporte para Caixa (-)</t>
  </si>
  <si>
    <t>6.3 Devolução do Saldo de Caixa (-)</t>
  </si>
  <si>
    <t>6.4 Bloqueio Judicial (-)</t>
  </si>
  <si>
    <t>CNPJ: 18.176.322/0003-13</t>
  </si>
  <si>
    <t>CNPJ:  02.529.964/0028-77</t>
  </si>
  <si>
    <t>NOME DA ORGANIZAÇÃO SOCIAL/CONTRATADA:  INSTITUTO DE PLANEJAMENTO E GESTAO DE SERVIÇOS ESPECIALIZADO IPGSE</t>
  </si>
  <si>
    <t>NOME DA UNIDADE GERIDA: POLICLINICA ESTADUAL DA REGIÃO SUDOESTE QUIRINÓPOLIS</t>
  </si>
  <si>
    <t>PREVISÃO DE REPASSE MENSAL DO CONTRATO DE GESTÃO/ADITIVO - CUSTEIO:</t>
  </si>
  <si>
    <t>PREVISÃO DE REPASSE MENSAL DO CONTRATO DE GESTÃO/ADITIVO - INVESTIMENTO:</t>
  </si>
  <si>
    <t>4.2 APLICAÇÃO FINANCEIRA</t>
  </si>
  <si>
    <t>4.2.2 Saida Conta Aplicação Financeira ref. Resgate em Conta  (-)</t>
  </si>
  <si>
    <t>4.2.3 IRRF/IOF S/Aplicação Financeira (-)</t>
  </si>
  <si>
    <t>4.2.1 Entrada Conta Aplicação Financeira (+)</t>
  </si>
  <si>
    <t xml:space="preserve">SALDO BANCÁRIO FINAL : 9= (1+2)-(4.2.3+5+6.2+6.3+6.4)  </t>
  </si>
  <si>
    <t>1.2.1 C/C 577581374-6 (5615-7) - CUSTEIO</t>
  </si>
  <si>
    <t>1.2.2 C/C 577620307-0 (7230-3) - CUSTEIO</t>
  </si>
  <si>
    <t>TOTAL DAS APLICAÇÕES FINANCEIRAS 4= 4.1</t>
  </si>
  <si>
    <t xml:space="preserve">5.1.15 Reembolso de Rateios (-) </t>
  </si>
  <si>
    <t>5.1.16 Vale Transporte</t>
  </si>
  <si>
    <t>2.1 Repasse - C/C 577620307-0 (7230-3) - CUSTEIO</t>
  </si>
  <si>
    <t>9.3.1 C/A 577620307-0 (7230-3) - CUSTEIO</t>
  </si>
  <si>
    <t>9.2.1 C/C 577620307-0 (7230-3) - CUSTEIO</t>
  </si>
  <si>
    <t>3.1.1 Resgate Aplicação - C/A 577620307-0 (7230-3) - CUSTEIO</t>
  </si>
  <si>
    <t>4.1.1 Aplicação Financeira - C/A 577620307-0 (7230-3) - CUSTEIO</t>
  </si>
  <si>
    <t>2.2 Repasse - C/C 577620324-0 (7232-0) - FUNDO 3% RESCISORIO</t>
  </si>
  <si>
    <t>2.3 RENDIMENTO SOBRE APLICAÇÕES FINANCEIRAS</t>
  </si>
  <si>
    <t>2.3.1 Rendimento sobre Aplicação Financeiras - C/A 577620307-0 (7230-3) - CUSTEIO</t>
  </si>
  <si>
    <t>1.2.3 C/C 577620324-0 (7232-0) - FUNDO 3% RESCISORIO</t>
  </si>
  <si>
    <t>9.2.2 C/C 577620324-0 (7232-0) - FUNDO 3% RESCISORIO</t>
  </si>
  <si>
    <t>2.4 Outras entradas</t>
  </si>
  <si>
    <t>2.5 Recuperação de Despesas</t>
  </si>
  <si>
    <t>2.6 Aporte para Caixa</t>
  </si>
  <si>
    <t>2.7 Devolução do Saldo de Caixa</t>
  </si>
  <si>
    <t>2.8 Reembolso de Despesas (+)</t>
  </si>
  <si>
    <t>2.9 Devolução de Pagamento Indevido</t>
  </si>
  <si>
    <t>SUBTOTAL  DE ENTRADAS (2= 2.1+2.2+2.3+2.4+2.5+2.6+2.7+2.8+2.9)</t>
  </si>
  <si>
    <t>.</t>
  </si>
  <si>
    <t>5.1.17 Outras Saidas</t>
  </si>
  <si>
    <t>2.3.2 Rendimento sobre Aplicação Financeiras - C/A 577620324-0  (7232-0) - FUNDO 3% RESCISORIO</t>
  </si>
  <si>
    <t>3.1.2 Resgate Aplicação - C/A 577620324-0 (7232-0) - FUNDO 3% RESCISORIO</t>
  </si>
  <si>
    <t>4.1.2 Aplicação Financeira - C/A 577620324-0 (7232-0) - FUNDO 3% RESCISORIO</t>
  </si>
  <si>
    <t>TOTAL DOS RESGATES (3= 3.1.1+3.1.2)</t>
  </si>
  <si>
    <t>5.1.18 Alugueis</t>
  </si>
  <si>
    <t>TOTAL DE PAGAMENTOS - CUSTEIO (5= SOMA 5.1.1 á 5.1.18)</t>
  </si>
  <si>
    <t>9.3.3 C/A 577581374-6 (5615-7) - CUSTEIO</t>
  </si>
  <si>
    <t>9.3.2 C/A 577620324-0 (7232-0) - FUNDO 3% RESCISORIO</t>
  </si>
  <si>
    <t xml:space="preserve">  _______________________________________                                                             ___________________________________
  DIÓGENES ALVES NASCIMENTO                                                                                      DENER FERREIRA BORGES
SUP. FINANCEIRO                                                                                                                    CONTADOR
      CPF: 017.644.401-70                                                                                                              CPF: 878.940.411-49 
                                                                                                                                                         Reg. no CRC - GO sob o N° 016886/O7</t>
  </si>
  <si>
    <t>1.3.2 C/A 577620307-0 (7230-3) - CUSTEIO</t>
  </si>
  <si>
    <t>1.3.3 C/A 577620324-0 (7232-0) - FUNDO 3% RESCISORIO</t>
  </si>
  <si>
    <t>1.3.1 C/A 577581374-6 (5615-7) - CUSTEIO</t>
  </si>
  <si>
    <t>Competência: 07/2025</t>
  </si>
  <si>
    <t>9.SALDO BANCÁRIO FINAL EM 31/07/2025</t>
  </si>
  <si>
    <t>VIGÊNCIA DO TERMO DE COLABORAÇÃO:                                                             INÍCIO: 01/07/2025</t>
  </si>
  <si>
    <t>TERMO DE COLABORAÇÃO: Nº 24/2025 SES - 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</si>
</sst>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0"/>
      <color rgb="FF000000"/>
      <name val="Times New Roman"/>
      <family val="1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Protection="0"/>
    <xf numFmtId="0" fontId="10" fillId="0" borderId="0"/>
  </cellStyleXfs>
  <cellXfs count="99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5" borderId="1" xfId="0" applyNumberFormat="1" applyFont="1" applyFill="1" applyBorder="1" applyAlignment="1">
      <alignment horizontal="right"/>
    </xf>
    <xf numFmtId="44" fontId="3" fillId="5" borderId="1" xfId="1" applyNumberFormat="1" applyFont="1" applyFill="1" applyBorder="1" applyAlignment="1" applyProtection="1">
      <alignment vertical="center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4" fontId="1" fillId="4" borderId="1" xfId="0" applyNumberFormat="1" applyFont="1" applyFill="1" applyBorder="1" applyAlignment="1">
      <alignment horizontal="right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horizontal="right"/>
    </xf>
    <xf numFmtId="44" fontId="0" fillId="3" borderId="1" xfId="1" applyNumberFormat="1" applyFont="1" applyFill="1" applyBorder="1" applyAlignment="1" applyProtection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2" borderId="1" xfId="0" applyFont="1" applyFill="1" applyBorder="1"/>
    <xf numFmtId="4" fontId="0" fillId="2" borderId="1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ont="1" applyFill="1" applyBorder="1" applyAlignment="1">
      <alignment vertical="center" shrinkToFit="1"/>
    </xf>
    <xf numFmtId="4" fontId="0" fillId="2" borderId="1" xfId="0" applyNumberFormat="1" applyFont="1" applyFill="1" applyBorder="1" applyAlignment="1">
      <alignment vertical="center" shrinkToFit="1"/>
    </xf>
    <xf numFmtId="4" fontId="0" fillId="0" borderId="1" xfId="0" applyNumberFormat="1" applyFon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44" fontId="4" fillId="10" borderId="1" xfId="0" applyNumberFormat="1" applyFont="1" applyFill="1" applyBorder="1" applyAlignment="1">
      <alignment vertical="center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ont="1" applyFill="1"/>
    <xf numFmtId="0" fontId="0" fillId="8" borderId="1" xfId="0" applyFont="1" applyFill="1" applyBorder="1" applyAlignment="1">
      <alignment vertical="center"/>
    </xf>
    <xf numFmtId="44" fontId="0" fillId="8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ont="1" applyFill="1" applyBorder="1" applyAlignment="1">
      <alignment vertical="center"/>
    </xf>
    <xf numFmtId="44" fontId="0" fillId="0" borderId="1" xfId="0" applyNumberFormat="1" applyFont="1" applyBorder="1" applyAlignment="1">
      <alignment horizontal="right"/>
    </xf>
    <xf numFmtId="44" fontId="0" fillId="2" borderId="5" xfId="0" applyNumberFormat="1" applyFont="1" applyFill="1" applyBorder="1" applyAlignment="1"/>
    <xf numFmtId="0" fontId="0" fillId="5" borderId="0" xfId="0" applyFont="1" applyFill="1"/>
    <xf numFmtId="44" fontId="0" fillId="5" borderId="5" xfId="0" applyNumberFormat="1" applyFont="1" applyFill="1" applyBorder="1" applyAlignment="1">
      <alignment horizontal="center"/>
    </xf>
    <xf numFmtId="44" fontId="0" fillId="4" borderId="1" xfId="0" applyNumberFormat="1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44" fontId="3" fillId="8" borderId="1" xfId="1" applyNumberFormat="1" applyFont="1" applyFill="1" applyBorder="1" applyAlignment="1" applyProtection="1">
      <alignment vertical="center"/>
    </xf>
    <xf numFmtId="44" fontId="11" fillId="10" borderId="1" xfId="0" applyNumberFormat="1" applyFont="1" applyFill="1" applyBorder="1" applyAlignment="1">
      <alignment vertical="center"/>
    </xf>
    <xf numFmtId="44" fontId="11" fillId="9" borderId="1" xfId="0" applyNumberFormat="1" applyFont="1" applyFill="1" applyBorder="1" applyAlignment="1">
      <alignment vertical="center"/>
    </xf>
    <xf numFmtId="4" fontId="12" fillId="7" borderId="1" xfId="0" applyNumberFormat="1" applyFont="1" applyFill="1" applyBorder="1" applyAlignment="1">
      <alignment vertical="center" shrinkToFit="1"/>
    </xf>
    <xf numFmtId="44" fontId="3" fillId="8" borderId="1" xfId="0" applyNumberFormat="1" applyFont="1" applyFill="1" applyBorder="1" applyAlignment="1">
      <alignment vertical="center"/>
    </xf>
    <xf numFmtId="0" fontId="0" fillId="8" borderId="0" xfId="0" applyFont="1" applyFill="1"/>
    <xf numFmtId="0" fontId="3" fillId="13" borderId="0" xfId="0" applyFont="1" applyFill="1" applyBorder="1" applyAlignment="1">
      <alignment horizontal="left" vertical="top" wrapText="1"/>
    </xf>
    <xf numFmtId="44" fontId="13" fillId="0" borderId="1" xfId="1" applyNumberFormat="1" applyFont="1" applyBorder="1" applyAlignment="1" applyProtection="1">
      <alignment vertical="center"/>
    </xf>
    <xf numFmtId="0" fontId="0" fillId="0" borderId="0" xfId="0" applyNumberFormat="1" applyFont="1"/>
    <xf numFmtId="44" fontId="0" fillId="0" borderId="1" xfId="0" applyNumberFormat="1" applyBorder="1"/>
    <xf numFmtId="44" fontId="0" fillId="0" borderId="1" xfId="0" applyNumberFormat="1" applyFont="1" applyBorder="1"/>
    <xf numFmtId="0" fontId="10" fillId="13" borderId="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9" fillId="12" borderId="8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6981826</xdr:colOff>
      <xdr:row>0</xdr:row>
      <xdr:rowOff>57151</xdr:rowOff>
    </xdr:from>
    <xdr:to>
      <xdr:col>1</xdr:col>
      <xdr:colOff>2533651</xdr:colOff>
      <xdr:row>0</xdr:row>
      <xdr:rowOff>869209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6" y="57151"/>
          <a:ext cx="2781300" cy="812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0"/>
  <sheetViews>
    <sheetView showGridLines="0" tabSelected="1" view="pageBreakPreview" zoomScaleNormal="70" zoomScaleSheetLayoutView="100" zoomScalePageLayoutView="70" workbookViewId="0">
      <selection activeCell="A11" sqref="A11"/>
    </sheetView>
  </sheetViews>
  <sheetFormatPr defaultColWidth="41.7109375" defaultRowHeight="15" x14ac:dyDescent="0.25"/>
  <cols>
    <col min="1" max="1" width="108.42578125" style="49" customWidth="1"/>
    <col min="2" max="2" width="39.5703125" style="49" customWidth="1"/>
    <col min="3" max="16384" width="41.7109375" style="49"/>
  </cols>
  <sheetData>
    <row r="1" spans="1:2" s="45" customFormat="1" ht="69.75" customHeight="1" x14ac:dyDescent="0.25">
      <c r="A1" s="87"/>
      <c r="B1" s="87"/>
    </row>
    <row r="2" spans="1:2" s="45" customFormat="1" ht="15" customHeight="1" x14ac:dyDescent="0.25">
      <c r="A2" s="93" t="s">
        <v>46</v>
      </c>
      <c r="B2" s="94"/>
    </row>
    <row r="3" spans="1:2" s="45" customFormat="1" ht="15" customHeight="1" x14ac:dyDescent="0.25">
      <c r="A3" s="95"/>
      <c r="B3" s="96"/>
    </row>
    <row r="4" spans="1:2" s="45" customFormat="1" ht="15" customHeight="1" x14ac:dyDescent="0.25">
      <c r="A4" s="97"/>
      <c r="B4" s="98"/>
    </row>
    <row r="5" spans="1:2" s="45" customFormat="1" ht="15" customHeight="1" x14ac:dyDescent="0.25">
      <c r="A5" s="88" t="s">
        <v>44</v>
      </c>
      <c r="B5" s="88"/>
    </row>
    <row r="6" spans="1:2" s="45" customFormat="1" ht="12" customHeight="1" x14ac:dyDescent="0.25">
      <c r="A6" s="88"/>
      <c r="B6" s="88"/>
    </row>
    <row r="7" spans="1:2" s="45" customFormat="1" x14ac:dyDescent="0.25">
      <c r="A7" s="90" t="s">
        <v>61</v>
      </c>
      <c r="B7" s="90"/>
    </row>
    <row r="8" spans="1:2" s="45" customFormat="1" x14ac:dyDescent="0.25">
      <c r="A8" s="46" t="s">
        <v>59</v>
      </c>
      <c r="B8" s="47"/>
    </row>
    <row r="9" spans="1:2" s="45" customFormat="1" x14ac:dyDescent="0.25">
      <c r="A9" s="90" t="s">
        <v>62</v>
      </c>
      <c r="B9" s="90"/>
    </row>
    <row r="10" spans="1:2" s="45" customFormat="1" x14ac:dyDescent="0.25">
      <c r="A10" s="46" t="s">
        <v>60</v>
      </c>
      <c r="B10" s="47"/>
    </row>
    <row r="11" spans="1:2" s="45" customFormat="1" x14ac:dyDescent="0.25">
      <c r="A11" s="46" t="s">
        <v>109</v>
      </c>
      <c r="B11" s="46"/>
    </row>
    <row r="12" spans="1:2" s="45" customFormat="1" x14ac:dyDescent="0.25">
      <c r="A12" s="90" t="s">
        <v>108</v>
      </c>
      <c r="B12" s="90"/>
    </row>
    <row r="13" spans="1:2" s="45" customFormat="1" x14ac:dyDescent="0.25">
      <c r="A13" s="46"/>
      <c r="B13" s="47"/>
    </row>
    <row r="14" spans="1:2" s="45" customFormat="1" x14ac:dyDescent="0.25">
      <c r="A14" s="43" t="s">
        <v>63</v>
      </c>
      <c r="B14" s="84">
        <v>2327041.25</v>
      </c>
    </row>
    <row r="15" spans="1:2" s="45" customFormat="1" x14ac:dyDescent="0.25">
      <c r="A15" s="43" t="s">
        <v>64</v>
      </c>
      <c r="B15" s="44"/>
    </row>
    <row r="16" spans="1:2" s="45" customFormat="1" ht="21.75" customHeight="1" x14ac:dyDescent="0.25">
      <c r="A16" s="91" t="s">
        <v>45</v>
      </c>
      <c r="B16" s="92"/>
    </row>
    <row r="17" spans="1:3" s="48" customFormat="1" ht="14.25" customHeight="1" x14ac:dyDescent="0.25">
      <c r="A17" s="19" t="s">
        <v>106</v>
      </c>
      <c r="B17" s="20" t="s">
        <v>47</v>
      </c>
    </row>
    <row r="18" spans="1:3" x14ac:dyDescent="0.25">
      <c r="A18" s="17" t="s">
        <v>0</v>
      </c>
      <c r="B18" s="18"/>
    </row>
    <row r="19" spans="1:3" x14ac:dyDescent="0.25">
      <c r="A19" s="50" t="s">
        <v>1</v>
      </c>
      <c r="B19" s="51">
        <v>0</v>
      </c>
    </row>
    <row r="20" spans="1:3" x14ac:dyDescent="0.25">
      <c r="A20" s="50" t="s">
        <v>2</v>
      </c>
      <c r="B20" s="51">
        <f>SUM(B21:B23)</f>
        <v>0</v>
      </c>
    </row>
    <row r="21" spans="1:3" x14ac:dyDescent="0.25">
      <c r="A21" s="52" t="s">
        <v>70</v>
      </c>
      <c r="B21" s="21">
        <v>0</v>
      </c>
    </row>
    <row r="22" spans="1:3" x14ac:dyDescent="0.25">
      <c r="A22" s="52" t="s">
        <v>71</v>
      </c>
      <c r="B22" s="21">
        <v>0</v>
      </c>
    </row>
    <row r="23" spans="1:3" x14ac:dyDescent="0.25">
      <c r="A23" s="52" t="s">
        <v>83</v>
      </c>
      <c r="B23" s="21">
        <v>0</v>
      </c>
    </row>
    <row r="24" spans="1:3" x14ac:dyDescent="0.25">
      <c r="A24" s="50" t="s">
        <v>3</v>
      </c>
      <c r="B24" s="51">
        <f>SUM(B26:B27)</f>
        <v>7371587.6600000001</v>
      </c>
    </row>
    <row r="25" spans="1:3" x14ac:dyDescent="0.25">
      <c r="A25" s="52" t="s">
        <v>105</v>
      </c>
      <c r="B25" s="85">
        <v>0</v>
      </c>
    </row>
    <row r="26" spans="1:3" x14ac:dyDescent="0.25">
      <c r="A26" s="52" t="s">
        <v>103</v>
      </c>
      <c r="B26" s="82">
        <v>7367627.7800000003</v>
      </c>
    </row>
    <row r="27" spans="1:3" x14ac:dyDescent="0.25">
      <c r="A27" s="52" t="s">
        <v>104</v>
      </c>
      <c r="B27" s="21">
        <v>3959.88</v>
      </c>
    </row>
    <row r="28" spans="1:3" x14ac:dyDescent="0.25">
      <c r="A28" s="2" t="s">
        <v>7</v>
      </c>
      <c r="B28" s="23">
        <f>(B19+B20+B24)</f>
        <v>7371587.6600000001</v>
      </c>
    </row>
    <row r="29" spans="1:3" x14ac:dyDescent="0.25">
      <c r="A29" s="54"/>
      <c r="B29" s="22"/>
      <c r="C29" s="83"/>
    </row>
    <row r="30" spans="1:3" x14ac:dyDescent="0.25">
      <c r="A30" s="1" t="s">
        <v>4</v>
      </c>
      <c r="B30" s="34"/>
      <c r="C30" s="83"/>
    </row>
    <row r="31" spans="1:3" x14ac:dyDescent="0.25">
      <c r="A31" s="55" t="s">
        <v>75</v>
      </c>
      <c r="B31" s="79">
        <v>2164657.12</v>
      </c>
      <c r="C31" s="83"/>
    </row>
    <row r="32" spans="1:3" x14ac:dyDescent="0.25">
      <c r="A32" s="78" t="s">
        <v>80</v>
      </c>
      <c r="B32" s="79">
        <v>13711.3</v>
      </c>
      <c r="C32" s="83"/>
    </row>
    <row r="33" spans="1:3" x14ac:dyDescent="0.25">
      <c r="A33" s="55" t="s">
        <v>81</v>
      </c>
      <c r="B33" s="79">
        <f>SUM(B34:B35)</f>
        <v>98743.83</v>
      </c>
      <c r="C33" s="83"/>
    </row>
    <row r="34" spans="1:3" x14ac:dyDescent="0.25">
      <c r="A34" s="56" t="s">
        <v>82</v>
      </c>
      <c r="B34" s="66">
        <v>98622.8</v>
      </c>
      <c r="C34" s="83"/>
    </row>
    <row r="35" spans="1:3" x14ac:dyDescent="0.25">
      <c r="A35" s="56" t="s">
        <v>94</v>
      </c>
      <c r="B35" s="66">
        <v>121.03</v>
      </c>
      <c r="C35" s="83"/>
    </row>
    <row r="36" spans="1:3" x14ac:dyDescent="0.25">
      <c r="A36" s="5" t="s">
        <v>85</v>
      </c>
      <c r="B36" s="79">
        <v>0</v>
      </c>
      <c r="C36" s="83"/>
    </row>
    <row r="37" spans="1:3" x14ac:dyDescent="0.25">
      <c r="A37" s="5" t="s">
        <v>86</v>
      </c>
      <c r="B37" s="79">
        <v>0</v>
      </c>
      <c r="C37" s="83"/>
    </row>
    <row r="38" spans="1:3" x14ac:dyDescent="0.25">
      <c r="A38" s="5" t="s">
        <v>87</v>
      </c>
      <c r="B38" s="25">
        <v>0</v>
      </c>
      <c r="C38" s="83"/>
    </row>
    <row r="39" spans="1:3" x14ac:dyDescent="0.25">
      <c r="A39" s="5" t="s">
        <v>88</v>
      </c>
      <c r="B39" s="25">
        <v>0</v>
      </c>
      <c r="C39" s="83"/>
    </row>
    <row r="40" spans="1:3" x14ac:dyDescent="0.25">
      <c r="A40" s="5" t="s">
        <v>89</v>
      </c>
      <c r="B40" s="25">
        <v>0</v>
      </c>
      <c r="C40" s="83"/>
    </row>
    <row r="41" spans="1:3" x14ac:dyDescent="0.25">
      <c r="A41" s="5" t="s">
        <v>90</v>
      </c>
      <c r="B41" s="25">
        <v>914.67</v>
      </c>
      <c r="C41" s="83"/>
    </row>
    <row r="42" spans="1:3" x14ac:dyDescent="0.25">
      <c r="A42" s="3" t="s">
        <v>91</v>
      </c>
      <c r="B42" s="24">
        <f>B31+B32+B33+B36+B37+B41</f>
        <v>2278026.92</v>
      </c>
    </row>
    <row r="43" spans="1:3" x14ac:dyDescent="0.25">
      <c r="A43" s="3"/>
      <c r="B43" s="24"/>
    </row>
    <row r="44" spans="1:3" x14ac:dyDescent="0.25">
      <c r="A44" s="4" t="s">
        <v>8</v>
      </c>
      <c r="B44" s="58"/>
    </row>
    <row r="45" spans="1:3" x14ac:dyDescent="0.25">
      <c r="A45" s="15" t="s">
        <v>10</v>
      </c>
      <c r="B45" s="59">
        <f>SUM(B46:B47)</f>
        <v>2395412.35</v>
      </c>
    </row>
    <row r="46" spans="1:3" x14ac:dyDescent="0.25">
      <c r="A46" s="56" t="s">
        <v>78</v>
      </c>
      <c r="B46" s="76">
        <v>2395412.35</v>
      </c>
    </row>
    <row r="47" spans="1:3" x14ac:dyDescent="0.25">
      <c r="A47" s="56" t="s">
        <v>95</v>
      </c>
      <c r="B47" s="76">
        <v>0</v>
      </c>
    </row>
    <row r="48" spans="1:3" x14ac:dyDescent="0.25">
      <c r="A48" s="3" t="s">
        <v>97</v>
      </c>
      <c r="B48" s="25">
        <f>B45</f>
        <v>2395412.35</v>
      </c>
    </row>
    <row r="49" spans="1:2" x14ac:dyDescent="0.25">
      <c r="A49" s="3"/>
      <c r="B49" s="24" t="s">
        <v>92</v>
      </c>
    </row>
    <row r="50" spans="1:2" x14ac:dyDescent="0.25">
      <c r="A50" s="60" t="s">
        <v>9</v>
      </c>
      <c r="B50" s="26">
        <f>(B42+B48)</f>
        <v>4673439.2699999996</v>
      </c>
    </row>
    <row r="51" spans="1:2" x14ac:dyDescent="0.25">
      <c r="A51" s="61"/>
      <c r="B51" s="35"/>
    </row>
    <row r="52" spans="1:2" x14ac:dyDescent="0.25">
      <c r="A52" s="6" t="s">
        <v>11</v>
      </c>
      <c r="B52" s="36"/>
    </row>
    <row r="53" spans="1:2" x14ac:dyDescent="0.25">
      <c r="A53" s="14" t="s">
        <v>12</v>
      </c>
      <c r="B53" s="62">
        <f>SUM(B54:B55)</f>
        <v>2172993.2199999997</v>
      </c>
    </row>
    <row r="54" spans="1:2" x14ac:dyDescent="0.25">
      <c r="A54" s="56" t="s">
        <v>79</v>
      </c>
      <c r="B54" s="77">
        <v>2159281.92</v>
      </c>
    </row>
    <row r="55" spans="1:2" x14ac:dyDescent="0.25">
      <c r="A55" s="56" t="s">
        <v>96</v>
      </c>
      <c r="B55" s="77">
        <v>13711.3</v>
      </c>
    </row>
    <row r="56" spans="1:2" x14ac:dyDescent="0.25">
      <c r="A56" s="15" t="s">
        <v>72</v>
      </c>
      <c r="B56" s="28">
        <f>B53</f>
        <v>2172993.2199999997</v>
      </c>
    </row>
    <row r="57" spans="1:2" x14ac:dyDescent="0.25">
      <c r="A57" s="3"/>
      <c r="B57" s="24"/>
    </row>
    <row r="58" spans="1:2" x14ac:dyDescent="0.25">
      <c r="A58" s="3" t="s">
        <v>65</v>
      </c>
      <c r="B58" s="24"/>
    </row>
    <row r="59" spans="1:2" x14ac:dyDescent="0.25">
      <c r="A59" s="63" t="s">
        <v>68</v>
      </c>
      <c r="B59" s="30">
        <f>B56</f>
        <v>2172993.2199999997</v>
      </c>
    </row>
    <row r="60" spans="1:2" x14ac:dyDescent="0.25">
      <c r="A60" s="63" t="s">
        <v>66</v>
      </c>
      <c r="B60" s="30">
        <f>B48</f>
        <v>2395412.35</v>
      </c>
    </row>
    <row r="61" spans="1:2" x14ac:dyDescent="0.25">
      <c r="A61" s="63" t="s">
        <v>67</v>
      </c>
      <c r="B61" s="30">
        <v>0</v>
      </c>
    </row>
    <row r="62" spans="1:2" x14ac:dyDescent="0.25">
      <c r="A62" s="3" t="s">
        <v>13</v>
      </c>
      <c r="B62" s="24">
        <f>B59-B60-B61</f>
        <v>-222419.13000000035</v>
      </c>
    </row>
    <row r="63" spans="1:2" x14ac:dyDescent="0.25">
      <c r="A63" s="3"/>
      <c r="B63" s="24"/>
    </row>
    <row r="64" spans="1:2" x14ac:dyDescent="0.25">
      <c r="A64" s="4" t="s">
        <v>15</v>
      </c>
      <c r="B64" s="37"/>
    </row>
    <row r="65" spans="1:2" ht="15.75" customHeight="1" x14ac:dyDescent="0.25">
      <c r="A65" s="4" t="s">
        <v>14</v>
      </c>
      <c r="B65" s="38"/>
    </row>
    <row r="66" spans="1:2" ht="15.75" customHeight="1" x14ac:dyDescent="0.25">
      <c r="A66" s="8" t="s">
        <v>16</v>
      </c>
      <c r="B66" s="57">
        <v>281766.95</v>
      </c>
    </row>
    <row r="67" spans="1:2" ht="15.75" customHeight="1" x14ac:dyDescent="0.25">
      <c r="A67" s="9" t="s">
        <v>17</v>
      </c>
      <c r="B67" s="57">
        <v>1543347.73</v>
      </c>
    </row>
    <row r="68" spans="1:2" x14ac:dyDescent="0.25">
      <c r="A68" s="9" t="s">
        <v>18</v>
      </c>
      <c r="B68" s="57">
        <v>250037.3</v>
      </c>
    </row>
    <row r="69" spans="1:2" x14ac:dyDescent="0.25">
      <c r="A69" s="8" t="s">
        <v>36</v>
      </c>
      <c r="B69" s="57">
        <v>4281.37</v>
      </c>
    </row>
    <row r="70" spans="1:2" x14ac:dyDescent="0.25">
      <c r="A70" s="8" t="s">
        <v>40</v>
      </c>
      <c r="B70" s="57">
        <v>0</v>
      </c>
    </row>
    <row r="71" spans="1:2" x14ac:dyDescent="0.25">
      <c r="A71" s="8" t="s">
        <v>41</v>
      </c>
      <c r="B71" s="57">
        <v>21288</v>
      </c>
    </row>
    <row r="72" spans="1:2" s="64" customFormat="1" x14ac:dyDescent="0.25">
      <c r="A72" s="7" t="s">
        <v>32</v>
      </c>
      <c r="B72" s="57">
        <v>195136.96</v>
      </c>
    </row>
    <row r="73" spans="1:2" s="64" customFormat="1" x14ac:dyDescent="0.25">
      <c r="A73" s="7" t="s">
        <v>33</v>
      </c>
      <c r="B73" s="57">
        <v>1315.66</v>
      </c>
    </row>
    <row r="74" spans="1:2" x14ac:dyDescent="0.25">
      <c r="A74" s="7" t="s">
        <v>42</v>
      </c>
      <c r="B74" s="57">
        <v>0</v>
      </c>
    </row>
    <row r="75" spans="1:2" x14ac:dyDescent="0.25">
      <c r="A75" s="7" t="s">
        <v>43</v>
      </c>
      <c r="B75" s="57">
        <v>44859.61</v>
      </c>
    </row>
    <row r="76" spans="1:2" x14ac:dyDescent="0.25">
      <c r="A76" s="7" t="s">
        <v>37</v>
      </c>
      <c r="B76" s="57">
        <v>10749.72</v>
      </c>
    </row>
    <row r="77" spans="1:2" x14ac:dyDescent="0.25">
      <c r="A77" s="7" t="s">
        <v>38</v>
      </c>
      <c r="B77" s="57">
        <v>1122.5</v>
      </c>
    </row>
    <row r="78" spans="1:2" x14ac:dyDescent="0.25">
      <c r="A78" s="7" t="s">
        <v>39</v>
      </c>
      <c r="B78" s="57">
        <v>0</v>
      </c>
    </row>
    <row r="79" spans="1:2" x14ac:dyDescent="0.25">
      <c r="A79" s="7" t="s">
        <v>48</v>
      </c>
      <c r="B79" s="57">
        <v>100</v>
      </c>
    </row>
    <row r="80" spans="1:2" x14ac:dyDescent="0.25">
      <c r="A80" s="7" t="s">
        <v>73</v>
      </c>
      <c r="B80" s="57">
        <v>45196.42</v>
      </c>
    </row>
    <row r="81" spans="1:2" x14ac:dyDescent="0.25">
      <c r="A81" s="7" t="s">
        <v>74</v>
      </c>
      <c r="B81" s="57">
        <v>0</v>
      </c>
    </row>
    <row r="82" spans="1:2" x14ac:dyDescent="0.25">
      <c r="A82" s="7" t="s">
        <v>93</v>
      </c>
      <c r="B82" s="57">
        <v>0</v>
      </c>
    </row>
    <row r="83" spans="1:2" x14ac:dyDescent="0.25">
      <c r="A83" s="7" t="s">
        <v>98</v>
      </c>
      <c r="B83" s="57">
        <v>2500</v>
      </c>
    </row>
    <row r="84" spans="1:2" x14ac:dyDescent="0.25">
      <c r="A84" s="16" t="s">
        <v>99</v>
      </c>
      <c r="B84" s="29">
        <f>SUM(B66:B83)</f>
        <v>2401702.2200000002</v>
      </c>
    </row>
    <row r="85" spans="1:2" x14ac:dyDescent="0.25">
      <c r="A85" s="3"/>
      <c r="B85" s="24"/>
    </row>
    <row r="86" spans="1:2" x14ac:dyDescent="0.25">
      <c r="A86" s="13" t="s">
        <v>20</v>
      </c>
      <c r="B86" s="39"/>
    </row>
    <row r="87" spans="1:2" s="12" customFormat="1" x14ac:dyDescent="0.25">
      <c r="A87" s="65" t="s">
        <v>21</v>
      </c>
      <c r="B87" s="66">
        <f>B59</f>
        <v>2172993.2199999997</v>
      </c>
    </row>
    <row r="88" spans="1:2" s="12" customFormat="1" x14ac:dyDescent="0.25">
      <c r="A88" s="56" t="s">
        <v>56</v>
      </c>
      <c r="B88" s="30">
        <v>0</v>
      </c>
    </row>
    <row r="89" spans="1:2" s="12" customFormat="1" x14ac:dyDescent="0.25">
      <c r="A89" s="56" t="s">
        <v>57</v>
      </c>
      <c r="B89" s="27">
        <v>0</v>
      </c>
    </row>
    <row r="90" spans="1:2" s="12" customFormat="1" x14ac:dyDescent="0.25">
      <c r="A90" s="67" t="s">
        <v>58</v>
      </c>
      <c r="B90" s="27">
        <v>0</v>
      </c>
    </row>
    <row r="91" spans="1:2" s="12" customFormat="1" x14ac:dyDescent="0.25">
      <c r="A91" s="5" t="s">
        <v>22</v>
      </c>
      <c r="B91" s="31">
        <f t="shared" ref="B91" si="0">B87+B88+B89+B90</f>
        <v>2172993.2199999997</v>
      </c>
    </row>
    <row r="92" spans="1:2" s="12" customFormat="1" x14ac:dyDescent="0.25">
      <c r="A92" s="5" t="s">
        <v>19</v>
      </c>
      <c r="B92" s="31">
        <f>(B28+B42)-(B61+B84+B88+B89+B90)</f>
        <v>7247912.3599999994</v>
      </c>
    </row>
    <row r="93" spans="1:2" x14ac:dyDescent="0.25">
      <c r="A93" s="5"/>
      <c r="B93" s="40"/>
    </row>
    <row r="94" spans="1:2" x14ac:dyDescent="0.25">
      <c r="A94" s="5"/>
      <c r="B94" s="68"/>
    </row>
    <row r="95" spans="1:2" x14ac:dyDescent="0.25">
      <c r="A95" s="4" t="s">
        <v>49</v>
      </c>
      <c r="B95" s="38"/>
    </row>
    <row r="96" spans="1:2" x14ac:dyDescent="0.25">
      <c r="A96" s="8" t="s">
        <v>50</v>
      </c>
      <c r="B96" s="57">
        <v>0</v>
      </c>
    </row>
    <row r="97" spans="1:2" x14ac:dyDescent="0.25">
      <c r="A97" s="8" t="s">
        <v>51</v>
      </c>
      <c r="B97" s="57">
        <v>0</v>
      </c>
    </row>
    <row r="98" spans="1:2" x14ac:dyDescent="0.25">
      <c r="A98" s="7" t="s">
        <v>52</v>
      </c>
      <c r="B98" s="68">
        <v>0</v>
      </c>
    </row>
    <row r="99" spans="1:2" x14ac:dyDescent="0.25">
      <c r="A99" s="7" t="s">
        <v>53</v>
      </c>
      <c r="B99" s="68">
        <v>0</v>
      </c>
    </row>
    <row r="100" spans="1:2" x14ac:dyDescent="0.25">
      <c r="A100" s="5" t="s">
        <v>54</v>
      </c>
      <c r="B100" s="24">
        <f t="shared" ref="B100" si="1">B96+B97+B98+B99</f>
        <v>0</v>
      </c>
    </row>
    <row r="101" spans="1:2" ht="14.25" customHeight="1" x14ac:dyDescent="0.25">
      <c r="A101" s="5"/>
      <c r="B101" s="24"/>
    </row>
    <row r="102" spans="1:2" x14ac:dyDescent="0.25">
      <c r="A102" s="5"/>
      <c r="B102" s="27"/>
    </row>
    <row r="103" spans="1:2" x14ac:dyDescent="0.25">
      <c r="A103" s="6" t="s">
        <v>23</v>
      </c>
      <c r="B103" s="36"/>
    </row>
    <row r="104" spans="1:2" x14ac:dyDescent="0.25">
      <c r="A104" s="8" t="s">
        <v>24</v>
      </c>
      <c r="B104" s="27">
        <v>0</v>
      </c>
    </row>
    <row r="105" spans="1:2" x14ac:dyDescent="0.25">
      <c r="A105" s="8" t="s">
        <v>34</v>
      </c>
      <c r="B105" s="69">
        <v>0</v>
      </c>
    </row>
    <row r="106" spans="1:2" x14ac:dyDescent="0.25">
      <c r="A106" s="10" t="s">
        <v>25</v>
      </c>
      <c r="B106" s="32">
        <f t="shared" ref="B106" si="2">B104+B105</f>
        <v>0</v>
      </c>
    </row>
    <row r="107" spans="1:2" s="64" customFormat="1" x14ac:dyDescent="0.25">
      <c r="A107" s="5"/>
      <c r="B107" s="70"/>
    </row>
    <row r="108" spans="1:2" x14ac:dyDescent="0.25">
      <c r="A108" s="1" t="s">
        <v>107</v>
      </c>
      <c r="B108" s="41"/>
    </row>
    <row r="109" spans="1:2" x14ac:dyDescent="0.25">
      <c r="A109" s="53" t="s">
        <v>26</v>
      </c>
      <c r="B109" s="22">
        <v>0</v>
      </c>
    </row>
    <row r="110" spans="1:2" x14ac:dyDescent="0.25">
      <c r="A110" s="50" t="s">
        <v>27</v>
      </c>
      <c r="B110" s="51">
        <f>SUM(B111:B112)</f>
        <v>0</v>
      </c>
    </row>
    <row r="111" spans="1:2" x14ac:dyDescent="0.25">
      <c r="A111" s="52" t="s">
        <v>77</v>
      </c>
      <c r="B111" s="21">
        <v>0</v>
      </c>
    </row>
    <row r="112" spans="1:2" x14ac:dyDescent="0.25">
      <c r="A112" s="52" t="s">
        <v>84</v>
      </c>
      <c r="B112" s="21">
        <v>0</v>
      </c>
    </row>
    <row r="113" spans="1:2" x14ac:dyDescent="0.25">
      <c r="A113" s="50" t="s">
        <v>35</v>
      </c>
      <c r="B113" s="75">
        <f>SUM(B114:B116)</f>
        <v>7247912.3600000003</v>
      </c>
    </row>
    <row r="114" spans="1:2" ht="14.25" customHeight="1" x14ac:dyDescent="0.25">
      <c r="A114" s="52" t="s">
        <v>76</v>
      </c>
      <c r="B114" s="21">
        <v>7230120.1500000004</v>
      </c>
    </row>
    <row r="115" spans="1:2" x14ac:dyDescent="0.25">
      <c r="A115" s="52" t="s">
        <v>101</v>
      </c>
      <c r="B115" s="21">
        <v>17792.21</v>
      </c>
    </row>
    <row r="116" spans="1:2" x14ac:dyDescent="0.25">
      <c r="A116" s="52" t="s">
        <v>100</v>
      </c>
      <c r="B116" s="21">
        <v>0</v>
      </c>
    </row>
    <row r="117" spans="1:2" x14ac:dyDescent="0.25">
      <c r="A117" s="10" t="s">
        <v>69</v>
      </c>
      <c r="B117" s="33">
        <f>(B28+B42)-(B61+B84+B88+B89+B90)</f>
        <v>7247912.3599999994</v>
      </c>
    </row>
    <row r="118" spans="1:2" x14ac:dyDescent="0.25">
      <c r="A118" s="71" t="s">
        <v>5</v>
      </c>
      <c r="B118" s="72"/>
    </row>
    <row r="119" spans="1:2" x14ac:dyDescent="0.25">
      <c r="A119" s="11" t="s">
        <v>28</v>
      </c>
      <c r="B119" s="73"/>
    </row>
    <row r="120" spans="1:2" x14ac:dyDescent="0.25">
      <c r="A120" s="74" t="s">
        <v>29</v>
      </c>
      <c r="B120" s="33">
        <v>0</v>
      </c>
    </row>
    <row r="121" spans="1:2" x14ac:dyDescent="0.25">
      <c r="A121" s="74" t="s">
        <v>30</v>
      </c>
      <c r="B121" s="33">
        <v>0</v>
      </c>
    </row>
    <row r="122" spans="1:2" x14ac:dyDescent="0.25">
      <c r="A122" s="74" t="s">
        <v>31</v>
      </c>
      <c r="B122" s="33">
        <v>0</v>
      </c>
    </row>
    <row r="123" spans="1:2" x14ac:dyDescent="0.25">
      <c r="A123" s="11" t="s">
        <v>6</v>
      </c>
      <c r="B123" s="42">
        <f t="shared" ref="B123" si="3">B120+B121+B122</f>
        <v>0</v>
      </c>
    </row>
    <row r="124" spans="1:2" x14ac:dyDescent="0.25">
      <c r="A124" s="89" t="s">
        <v>55</v>
      </c>
      <c r="B124" s="80"/>
    </row>
    <row r="125" spans="1:2" x14ac:dyDescent="0.25">
      <c r="A125" s="89"/>
      <c r="B125" s="80"/>
    </row>
    <row r="126" spans="1:2" x14ac:dyDescent="0.25">
      <c r="A126" s="89"/>
      <c r="B126" s="80"/>
    </row>
    <row r="127" spans="1:2" x14ac:dyDescent="0.25">
      <c r="A127" s="81"/>
      <c r="B127" s="80"/>
    </row>
    <row r="128" spans="1:2" x14ac:dyDescent="0.25">
      <c r="A128" s="81"/>
      <c r="B128" s="80"/>
    </row>
    <row r="129" spans="1:2" x14ac:dyDescent="0.25">
      <c r="A129" s="81"/>
      <c r="B129" s="80"/>
    </row>
    <row r="130" spans="1:2" x14ac:dyDescent="0.25">
      <c r="A130" s="81"/>
      <c r="B130" s="80"/>
    </row>
    <row r="131" spans="1:2" x14ac:dyDescent="0.25">
      <c r="A131" s="81"/>
      <c r="B131" s="80"/>
    </row>
    <row r="132" spans="1:2" x14ac:dyDescent="0.25">
      <c r="A132" s="81"/>
      <c r="B132" s="80"/>
    </row>
    <row r="133" spans="1:2" x14ac:dyDescent="0.25">
      <c r="A133" s="81"/>
      <c r="B133" s="80"/>
    </row>
    <row r="134" spans="1:2" x14ac:dyDescent="0.25">
      <c r="A134" s="81"/>
      <c r="B134" s="80"/>
    </row>
    <row r="135" spans="1:2" x14ac:dyDescent="0.25">
      <c r="A135" s="81"/>
      <c r="B135" s="80"/>
    </row>
    <row r="136" spans="1:2" x14ac:dyDescent="0.25">
      <c r="A136" s="86" t="s">
        <v>102</v>
      </c>
      <c r="B136" s="86"/>
    </row>
    <row r="137" spans="1:2" x14ac:dyDescent="0.25">
      <c r="A137" s="86"/>
      <c r="B137" s="86"/>
    </row>
    <row r="138" spans="1:2" x14ac:dyDescent="0.25">
      <c r="A138" s="86"/>
      <c r="B138" s="86"/>
    </row>
    <row r="139" spans="1:2" x14ac:dyDescent="0.25">
      <c r="A139" s="86"/>
      <c r="B139" s="86"/>
    </row>
    <row r="140" spans="1:2" x14ac:dyDescent="0.25">
      <c r="A140" s="86"/>
      <c r="B140" s="86"/>
    </row>
  </sheetData>
  <dataConsolidate/>
  <mergeCells count="9">
    <mergeCell ref="A136:B140"/>
    <mergeCell ref="A1:B1"/>
    <mergeCell ref="A5:B6"/>
    <mergeCell ref="A124:A126"/>
    <mergeCell ref="A7:B7"/>
    <mergeCell ref="A9:B9"/>
    <mergeCell ref="A12:B12"/>
    <mergeCell ref="A16:B16"/>
    <mergeCell ref="A2:B4"/>
  </mergeCells>
  <pageMargins left="0.25" right="0.25" top="0.75" bottom="0.75" header="0.3" footer="0.3"/>
  <pageSetup paperSize="9" scale="66" fitToHeight="0" orientation="portrait" horizontalDpi="300" verticalDpi="300" r:id="rId1"/>
  <rowBreaks count="1" manualBreakCount="1">
    <brk id="70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07.2025</vt:lpstr>
      <vt:lpstr>'07.2025'!Area_de_impressao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Instituto</cp:lastModifiedBy>
  <cp:revision>1</cp:revision>
  <cp:lastPrinted>2025-08-19T12:50:13Z</cp:lastPrinted>
  <dcterms:created xsi:type="dcterms:W3CDTF">2021-09-23T15:15:02Z</dcterms:created>
  <dcterms:modified xsi:type="dcterms:W3CDTF">2025-08-19T12:52:39Z</dcterms:modified>
</cp:coreProperties>
</file>