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quivos\Arquivos IPGSE\Planilhas Relatorio Comparativo\2023\"/>
    </mc:Choice>
  </mc:AlternateContent>
  <bookViews>
    <workbookView xWindow="0" yWindow="0" windowWidth="11265" windowHeight="4245"/>
  </bookViews>
  <sheets>
    <sheet name="01.2023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2" i="1" l="1"/>
  <c r="B75" i="1"/>
  <c r="B63" i="1"/>
  <c r="B36" i="1"/>
  <c r="B27" i="1"/>
  <c r="B45" i="1" s="1"/>
  <c r="B49" i="1"/>
  <c r="B68" i="1"/>
  <c r="B108" i="1" l="1"/>
  <c r="B60" i="1"/>
  <c r="B134" i="1"/>
  <c r="B80" i="1"/>
  <c r="B113" i="1" l="1"/>
  <c r="B112" i="1"/>
  <c r="B158" i="1" l="1"/>
  <c r="B130" i="1"/>
  <c r="B123" i="1"/>
  <c r="B82" i="1"/>
  <c r="B70" i="1"/>
  <c r="B85" i="1" s="1"/>
  <c r="B111" i="1" l="1"/>
  <c r="B114" i="1" s="1"/>
  <c r="B84" i="1"/>
  <c r="B87" i="1" s="1"/>
  <c r="B72" i="1"/>
  <c r="B152" i="1" l="1"/>
  <c r="B115" i="1"/>
</calcChain>
</file>

<file path=xl/sharedStrings.xml><?xml version="1.0" encoding="utf-8"?>
<sst xmlns="http://schemas.openxmlformats.org/spreadsheetml/2006/main" count="139" uniqueCount="139">
  <si>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</si>
  <si>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</si>
  <si>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</si>
  <si>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</si>
  <si>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</si>
  <si>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</si>
  <si>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</si>
  <si>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</si>
  <si>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CONTRATO DE GESTÃO/ADITIVO Nº:  08/2021  EMERGENCIAL</t>
  </si>
  <si>
    <t>VIGÊNCIA DO CONTRATO DE GESTÃO/TERMO ADITIVO:                                                             INÍCIO:  CONTINUIDADE APÓS 18/09/2021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</si>
  <si>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</si>
  <si>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</si>
  <si>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</si>
  <si>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</si>
  <si>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</si>
  <si>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</si>
  <si>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 xml:space="preserve">1.2 Banco conta movimento </t>
  </si>
  <si>
    <t>1.2.1 C/C 5615-7 - CUSTEIO</t>
  </si>
  <si>
    <t>1.2.2 C/C 5655-6 - CUSTEIO</t>
  </si>
  <si>
    <t xml:space="preserve">1.2.4 C/C 6292-7 - CUSTEIO </t>
  </si>
  <si>
    <t xml:space="preserve">1.2.5 C/C 6293-4 - CUSTEIO </t>
  </si>
  <si>
    <t>1.2.6 C/C 5654-8 - INVESTIMENTO</t>
  </si>
  <si>
    <t>1.2.7 C/C 6294-1 - INVESTIMENTO</t>
  </si>
  <si>
    <t>1.3 Aplicações financeiras</t>
  </si>
  <si>
    <t>1.3.1 C/A 5616-5 - CUSTEIO</t>
  </si>
  <si>
    <t>1.3.2 C/A 5630-0 - CUSTEIO</t>
  </si>
  <si>
    <t>1.3.3 C/A 5655-6 - CUSTEIO (APLICAÇÃO 3%)</t>
  </si>
  <si>
    <t>1.3.4 C/A 5654-8 - INVESTIMENTO</t>
  </si>
  <si>
    <t xml:space="preserve">1.3.5 C/A 6292-7 - CUSTEIO </t>
  </si>
  <si>
    <t>1.3.6 C/A 6293-4 - CUSTEIO</t>
  </si>
  <si>
    <t>1.3.7 C/A 6294-1 - INVESTIMENTO</t>
  </si>
  <si>
    <t>SALDO ANTERIOR (1= 1 .1+ 1.2 + 1.3)</t>
  </si>
  <si>
    <t>2.ENTRADAS DE RECURSOS FINANCEIROS</t>
  </si>
  <si>
    <t>2.2 RENDIMENTO SOBRE APLICAÇÕES FINANCEIRAS</t>
  </si>
  <si>
    <t>2.3 Outras entradas: RECUPERAÇÃO DE DESPESAS</t>
  </si>
  <si>
    <t>2.4 Aporte para Caixa</t>
  </si>
  <si>
    <t>2.5 Devolução do Saldo de Caixa</t>
  </si>
  <si>
    <t xml:space="preserve">2.6 Reembolso de Despesas </t>
  </si>
  <si>
    <t>SUBTOTAL  DE ENTRADAS (2= 2.1+2.2+2.3+2.4+2.5+2.6)</t>
  </si>
  <si>
    <t>3. RESGATE APLICAÇÃO FINANCEIRA</t>
  </si>
  <si>
    <t>3.1 TOTAL RESGATE APLICAÇÃO FINANCEIRA CUSTEIO</t>
  </si>
  <si>
    <t>3.1.1 Resgate Aplicação - C/A 5630-0 - CUSTEIO</t>
  </si>
  <si>
    <t>3.2 TOTAL RESGATE APLICAÇÃO FINANCEIRA INVESTIMENTO</t>
  </si>
  <si>
    <t xml:space="preserve">3.2.1 Resgate Aplicação - C/A 5654-8 - INVESTIMENTO </t>
  </si>
  <si>
    <t>TOTAL DOS RESGATES (3= 3.1 + 3.2)</t>
  </si>
  <si>
    <t>TOTAL DAS ENTRADAS (2+3)</t>
  </si>
  <si>
    <t xml:space="preserve">4. APLICAÇÃO FINANCEIRA </t>
  </si>
  <si>
    <t>4.1 TOTAL APLICAÇÃO FINANCEIRA - CUSTEIO</t>
  </si>
  <si>
    <t>4.2 TOTAL APLICAÇÃO FINANCEIRA- INVESTIMENTO</t>
  </si>
  <si>
    <t>4.2.1 Aplicação Financeira - C/A 5654-8 - IVESTIMENTO</t>
  </si>
  <si>
    <t>TOTAL DAS APLICAÇÕES FINANCEIRAS (4= 4.1+4.2)</t>
  </si>
  <si>
    <t>Entrada Conta Aplicação Financeira (+)</t>
  </si>
  <si>
    <t>Saida Conta Aplicação Financeira ref. Resgate em Conta  (-)</t>
  </si>
  <si>
    <t>IRRF/IOF S/Aplicação Financeira (-)</t>
  </si>
  <si>
    <t xml:space="preserve">Movimentação Financeira em Conta Aplicação 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</si>
  <si>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</si>
  <si>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</si>
  <si>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</si>
  <si>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</si>
  <si>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</si>
  <si>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</si>
  <si>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</si>
  <si>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</si>
  <si>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</si>
  <si>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Outros: RECIBO DE PAGAMENTO A AUTONOMO</t>
  </si>
  <si>
    <t>5.1.9 Encargos Sobre folha de Pagamento</t>
  </si>
  <si>
    <t>5.1.10 Concessionárias (Água, Luz e telefonia)</t>
  </si>
  <si>
    <t>5.1.11 Adiantamentos</t>
  </si>
  <si>
    <t>5.1.12 Rescisões trabalhistas</t>
  </si>
  <si>
    <t>5.1.13 Alugueis</t>
  </si>
  <si>
    <t>5.1.14 Despesas com Viagens</t>
  </si>
  <si>
    <t>6. TRANSFERÊNCIAS</t>
  </si>
  <si>
    <t>6.1 Transferências para Conta Aplicação</t>
  </si>
  <si>
    <t>6.2. Aporte para Caixa (-)</t>
  </si>
  <si>
    <t>TOTAL TRANSFERÊNCIAS (6=6.1+6.2+6.3)</t>
  </si>
  <si>
    <t>SALDO FINAL DO PERIODO</t>
  </si>
  <si>
    <t>7.2 PAGAMENTOS REALIZADOS - INVESTIMENTOS</t>
  </si>
  <si>
    <t>7.2.1 Aquisições de Bens (equipamentos, mobiliários,etc)</t>
  </si>
  <si>
    <t>7.2.2 Aquisições de Bens Imobilizados</t>
  </si>
  <si>
    <t>7.2.3 Aquisições Direito de Uso de Software</t>
  </si>
  <si>
    <t>7.2.4 Outros (discriminar)</t>
  </si>
  <si>
    <t>TOTAL DE PAGAMENTOS - INVESTIMENTO (7.2= 7.2.1 + 7.2.2 + 7.2.3 + 7.2.4)</t>
  </si>
  <si>
    <t>TOTAL GERAL DOS PAGAMENTOS (7=7.1+7.2)</t>
  </si>
  <si>
    <t>8.VALORES DEVOLVIDOS À CONTRATANTE</t>
  </si>
  <si>
    <t xml:space="preserve">8.1 Valores Devolvidos à Contratante - CUSTEIO </t>
  </si>
  <si>
    <t>8.2 Valores Devolvidos à Contratante -INVESTIMENTO</t>
  </si>
  <si>
    <t>TOTAL VALORES DEVOLVIDOS (8= 8.1 + 8.2)</t>
  </si>
  <si>
    <t>9.1 Caixa</t>
  </si>
  <si>
    <t xml:space="preserve">9.2 Banco conta movimento </t>
  </si>
  <si>
    <t>9.2.1 C/C 5615-7 - CUSTEIO</t>
  </si>
  <si>
    <t>9.2.2 C/C 5655-6 - CUSTEIO</t>
  </si>
  <si>
    <t>9.2.3 C/C 5630-0 - CUSTEIO</t>
  </si>
  <si>
    <t>9.2.4 C/C 5654-8 INVESTIMENTO</t>
  </si>
  <si>
    <t>9.2.5 C/C 6292-7 - CUSTEIO</t>
  </si>
  <si>
    <t xml:space="preserve">9.3 Aplicações financeiras  </t>
  </si>
  <si>
    <t>9.3.1 C/A 5616-5 - CUSTEIO</t>
  </si>
  <si>
    <t>9.3.2 C/A 5630-0 - CUSTEIO</t>
  </si>
  <si>
    <t>9.3.3 C/A 5655-6 - CUSTEIO (APLICAÇÃO 3%)</t>
  </si>
  <si>
    <t>9.3.4 C/A 5654-8 - INVESTIMENTO</t>
  </si>
  <si>
    <t>9.3.5 C/A 6293-4 - CUSTEIO</t>
  </si>
  <si>
    <t xml:space="preserve">SALDO BANCÁRIO FINAL : 9= (1+2)-(5+6.2+6.3)  </t>
  </si>
  <si>
    <t>Fonte: Extratos bancários e Balancete Contábil.</t>
  </si>
  <si>
    <t>10.INFORMAÇÕES COMPLEMENTARES - GLOSAS</t>
  </si>
  <si>
    <t>10.1 Glosa - servidores cedidos</t>
  </si>
  <si>
    <t>10.2 Glosa - não cumprimento das metas</t>
  </si>
  <si>
    <t>10.3 Glosa - outras (discriminar)</t>
  </si>
  <si>
    <t>TOTAL DAS GLOSAS</t>
  </si>
  <si>
    <t>9.Nota Explicativa:   Os descontos não foram disponibilizados pela Secretaria correspondentes a glosa de servidores cedidos e de energia</t>
  </si>
  <si>
    <t xml:space="preserve">Assinatura do Resposável pela Area financeira (obrigatória): </t>
  </si>
  <si>
    <t xml:space="preserve">Assinatura do Contador: </t>
  </si>
  <si>
    <t>5.1.15 Custas Processuais</t>
  </si>
  <si>
    <t>9.2.6 C/C 6294-1  - INVESTIMENTO</t>
  </si>
  <si>
    <t>9.2.7 C/C 6732-4 - CUSTEIO</t>
  </si>
  <si>
    <t xml:space="preserve">1.2.8 C/C 6732-4 -CUSTEIO </t>
  </si>
  <si>
    <t xml:space="preserve">1.2.3 C/C 5630-0 - CUSTEIO </t>
  </si>
  <si>
    <t>5.1.16 Despesas Bancárias</t>
  </si>
  <si>
    <t>9.3.6 C/A 6294-1  - INVESTIMENTO</t>
  </si>
  <si>
    <t xml:space="preserve">9.3.7 C/A 5962-8 </t>
  </si>
  <si>
    <t>1.3.8 C/A 5962-8 -</t>
  </si>
  <si>
    <t xml:space="preserve">2.1 Repasse - C/C 5962-8 - </t>
  </si>
  <si>
    <t>5.1.17 Encargos Sobre Rescisão Trabalhista</t>
  </si>
  <si>
    <t>TOTAL DE PAGAMENTOS - CUSTEIO (5= 5.1.1+5.1.2+5.1.3+5.1.4+5.1.5+5.1.6+5.1.7+5.1.8+5.1.9+5.1.10+5.1.11+5.1.12+5.1.13+5.1+14+5.1.15+5.1.16+5.1.17)</t>
  </si>
  <si>
    <t>2.2.2 Rendimento sobre Aplicação Financeiras - C/A 5654-8 - INVESTIMENTO</t>
  </si>
  <si>
    <t>2.2.3 Rendimento sobre Aplicação Financeiras - C/A 6293-4  CUSTEIO</t>
  </si>
  <si>
    <t xml:space="preserve">2.2.4 Rendimento sobre Aplicação Financeiras - C/A 6294-1  </t>
  </si>
  <si>
    <t>2.2.5 Rendimento sobre Aplicação Financeiras - C/A 5962-8</t>
  </si>
  <si>
    <t>3.1.2 Resgate Aplicação - C/A 6293-4 - CUSTEIO</t>
  </si>
  <si>
    <t>4.1.1 Aplicação Financeira - C/A 6294-1</t>
  </si>
  <si>
    <t>4.1.2 Aplicação Financeira - C/A 5962-8</t>
  </si>
  <si>
    <t>6.3. Devolução do Saldo de Caixa (-)</t>
  </si>
  <si>
    <t>3.1.3 Resgate Aplicação - C/A 5962-8 - CUSTEIO</t>
  </si>
  <si>
    <t>2.2.6 Rendimento sobre Aplicação Financeiras - C/A 6732-4</t>
  </si>
  <si>
    <t>2.2.1 Rendimento sobre Aplicação Financeiras - C/A 5630-0 - CUSTEIO</t>
  </si>
  <si>
    <t>3.1.4 Resgate Aplicação - C/A 6732-4</t>
  </si>
  <si>
    <t>4.1.3 Aplicação Financeira - C/A 6732-4</t>
  </si>
  <si>
    <t>4.1.4 Aplicação Financeira - C/A 6293-4</t>
  </si>
  <si>
    <t>9.3.8 C/A 6732-4</t>
  </si>
  <si>
    <t>Competência: 01/2023</t>
  </si>
  <si>
    <t xml:space="preserve">9.SALDO BANCÁRIO FINAL EM 31/01/2023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</si>
</sst>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1"/>
    </font>
    <font>
      <sz val="11"/>
      <name val="Calibri"/>
      <family val="2"/>
    </font>
    <font>
      <b/>
      <sz val="10.5"/>
      <color rgb="FF000000"/>
      <name val="Calibri"/>
      <family val="2"/>
      <charset val="1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right"/>
    </xf>
    <xf numFmtId="0" fontId="4" fillId="0" borderId="0" xfId="0" applyFont="1"/>
    <xf numFmtId="4" fontId="4" fillId="3" borderId="1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7" fillId="4" borderId="1" xfId="0" applyFont="1" applyFill="1" applyBorder="1" applyAlignment="1">
      <alignment horizontal="left" vertical="center"/>
    </xf>
    <xf numFmtId="4" fontId="7" fillId="4" borderId="1" xfId="0" applyNumberFormat="1" applyFont="1" applyFill="1" applyBorder="1" applyAlignment="1">
      <alignment horizontal="right" vertical="center"/>
    </xf>
    <xf numFmtId="4" fontId="9" fillId="3" borderId="1" xfId="0" applyNumberFormat="1" applyFont="1" applyFill="1" applyBorder="1" applyAlignment="1">
      <alignment vertical="center" shrinkToFit="1"/>
    </xf>
    <xf numFmtId="4" fontId="9" fillId="0" borderId="1" xfId="1" applyNumberFormat="1" applyFont="1" applyBorder="1" applyAlignment="1" applyProtection="1">
      <alignment vertical="center"/>
    </xf>
    <xf numFmtId="4" fontId="0" fillId="5" borderId="1" xfId="0" applyNumberFormat="1" applyFill="1" applyBorder="1" applyAlignment="1">
      <alignment vertical="center" shrinkToFit="1"/>
    </xf>
    <xf numFmtId="4" fontId="0" fillId="6" borderId="1" xfId="1" applyNumberFormat="1" applyFont="1" applyFill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7" fillId="3" borderId="1" xfId="0" applyFont="1" applyFill="1" applyBorder="1" applyAlignment="1">
      <alignment horizontal="left" vertical="center"/>
    </xf>
    <xf numFmtId="4" fontId="7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9" fillId="3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4" fontId="10" fillId="8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11" fillId="9" borderId="1" xfId="0" applyFont="1" applyFill="1" applyBorder="1" applyAlignment="1">
      <alignment vertical="center"/>
    </xf>
    <xf numFmtId="4" fontId="12" fillId="9" borderId="1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0" fontId="7" fillId="10" borderId="1" xfId="0" applyFont="1" applyFill="1" applyBorder="1" applyAlignment="1">
      <alignment vertical="center"/>
    </xf>
    <xf numFmtId="4" fontId="10" fillId="10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8" fillId="8" borderId="1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vertical="center"/>
    </xf>
    <xf numFmtId="4" fontId="4" fillId="7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3" borderId="0" xfId="0" applyFill="1"/>
    <xf numFmtId="0" fontId="14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11" borderId="1" xfId="0" applyFont="1" applyFill="1" applyBorder="1" applyAlignment="1">
      <alignment vertical="center"/>
    </xf>
    <xf numFmtId="4" fontId="7" fillId="11" borderId="1" xfId="0" applyNumberFormat="1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4" fontId="15" fillId="6" borderId="1" xfId="0" applyNumberFormat="1" applyFont="1" applyFill="1" applyBorder="1" applyAlignment="1">
      <alignment vertical="center"/>
    </xf>
    <xf numFmtId="0" fontId="7" fillId="0" borderId="0" xfId="0" applyFont="1"/>
    <xf numFmtId="4" fontId="4" fillId="3" borderId="1" xfId="0" applyNumberFormat="1" applyFont="1" applyFill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7" fillId="12" borderId="1" xfId="0" applyFont="1" applyFill="1" applyBorder="1" applyAlignment="1">
      <alignment vertical="center"/>
    </xf>
    <xf numFmtId="4" fontId="7" fillId="12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7" fillId="12" borderId="1" xfId="1" applyNumberFormat="1" applyFont="1" applyFill="1" applyBorder="1" applyAlignment="1" applyProtection="1">
      <alignment vertical="center"/>
    </xf>
    <xf numFmtId="0" fontId="0" fillId="12" borderId="0" xfId="0" applyFill="1"/>
    <xf numFmtId="4" fontId="0" fillId="12" borderId="0" xfId="0" applyNumberFormat="1" applyFill="1" applyAlignment="1">
      <alignment horizontal="right"/>
    </xf>
    <xf numFmtId="0" fontId="7" fillId="7" borderId="1" xfId="0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0" fillId="12" borderId="1" xfId="0" applyFill="1" applyBorder="1" applyAlignment="1">
      <alignment vertical="top"/>
    </xf>
    <xf numFmtId="4" fontId="7" fillId="7" borderId="1" xfId="1" applyNumberFormat="1" applyFont="1" applyFill="1" applyBorder="1" applyAlignment="1" applyProtection="1">
      <alignment vertical="center"/>
    </xf>
    <xf numFmtId="4" fontId="0" fillId="0" borderId="0" xfId="0" applyNumberFormat="1"/>
    <xf numFmtId="0" fontId="0" fillId="3" borderId="1" xfId="0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2400300</xdr:colOff>
      <xdr:row>0</xdr:row>
      <xdr:rowOff>28575</xdr:rowOff>
    </xdr:from>
    <xdr:to>
      <xdr:col>0</xdr:col>
      <xdr:colOff>5057775</xdr:colOff>
      <xdr:row>0</xdr:row>
      <xdr:rowOff>1495425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2400300" y="28575"/>
          <a:ext cx="2657475" cy="146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5438774</xdr:colOff>
      <xdr:row>0</xdr:row>
      <xdr:rowOff>0</xdr:rowOff>
    </xdr:from>
    <xdr:to>
      <xdr:col>0</xdr:col>
      <xdr:colOff>8115300</xdr:colOff>
      <xdr:row>1</xdr:row>
      <xdr:rowOff>47625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5438774" y="0"/>
          <a:ext cx="2676526" cy="1590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6"/>
  <sheetViews>
    <sheetView tabSelected="1" topLeftCell="A19" workbookViewId="0">
      <selection activeCell="A133" sqref="A133"/>
    </sheetView>
  </sheetViews>
  <sheetFormatPr defaultColWidth="41.7109375" defaultRowHeight="15" x14ac:dyDescent="0.25"/>
  <cols>
    <col min="1" max="1" width="128.85546875" customWidth="1"/>
    <col min="2" max="2" width="43.42578125" customWidth="1"/>
    <col min="3" max="3" width="41.7109375" style="1" hidden="1" customWidth="1"/>
    <col min="4" max="4" width="21" style="1" customWidth="1"/>
    <col min="6" max="6" width="41.7109375" customWidth="1"/>
  </cols>
  <sheetData>
    <row r="1" spans="1:4" ht="121.5" customHeight="1" x14ac:dyDescent="0.25">
      <c r="A1" s="78"/>
      <c r="B1" s="78"/>
    </row>
    <row r="2" spans="1:4" x14ac:dyDescent="0.25">
      <c r="A2" s="79" t="s">
        <v>0</v>
      </c>
      <c r="B2" s="79"/>
      <c r="C2"/>
      <c r="D2"/>
    </row>
    <row r="3" spans="1:4" x14ac:dyDescent="0.25">
      <c r="A3" s="79"/>
      <c r="B3" s="79"/>
      <c r="C3"/>
      <c r="D3"/>
    </row>
    <row r="4" spans="1:4" x14ac:dyDescent="0.25">
      <c r="A4" s="79"/>
      <c r="B4" s="79"/>
      <c r="C4"/>
      <c r="D4"/>
    </row>
    <row r="5" spans="1:4" x14ac:dyDescent="0.25">
      <c r="A5" s="79"/>
      <c r="B5" s="79"/>
      <c r="C5"/>
      <c r="D5"/>
    </row>
    <row r="6" spans="1:4" x14ac:dyDescent="0.25">
      <c r="A6" s="79"/>
      <c r="B6" s="79"/>
      <c r="C6"/>
      <c r="D6"/>
    </row>
    <row r="7" spans="1:4" x14ac:dyDescent="0.25">
      <c r="A7" s="79"/>
      <c r="B7" s="79"/>
      <c r="C7"/>
      <c r="D7"/>
    </row>
    <row r="8" spans="1:4" ht="23.25" customHeight="1" x14ac:dyDescent="0.25">
      <c r="A8" s="80" t="s">
        <v>1</v>
      </c>
      <c r="B8" s="80"/>
      <c r="C8"/>
      <c r="D8"/>
    </row>
    <row r="9" spans="1:4" ht="23.25" customHeight="1" x14ac:dyDescent="0.25">
      <c r="A9" s="80"/>
      <c r="B9" s="80"/>
      <c r="C9"/>
      <c r="D9"/>
    </row>
    <row r="10" spans="1:4" x14ac:dyDescent="0.25">
      <c r="A10" s="81" t="s">
        <v>2</v>
      </c>
      <c r="B10" s="81"/>
      <c r="C10"/>
      <c r="D10"/>
    </row>
    <row r="11" spans="1:4" x14ac:dyDescent="0.25">
      <c r="A11" s="2" t="s">
        <v>3</v>
      </c>
      <c r="B11" s="3"/>
      <c r="C11"/>
      <c r="D11"/>
    </row>
    <row r="12" spans="1:4" x14ac:dyDescent="0.25">
      <c r="A12" s="77" t="s">
        <v>4</v>
      </c>
      <c r="B12" s="77"/>
      <c r="C12"/>
      <c r="D12"/>
    </row>
    <row r="13" spans="1:4" x14ac:dyDescent="0.25">
      <c r="A13" s="4" t="s">
        <v>5</v>
      </c>
      <c r="B13" s="3"/>
      <c r="C13"/>
      <c r="D13"/>
    </row>
    <row r="14" spans="1:4" x14ac:dyDescent="0.25">
      <c r="A14" s="77" t="s">
        <v>6</v>
      </c>
      <c r="B14" s="77"/>
      <c r="C14"/>
      <c r="D14"/>
    </row>
    <row r="15" spans="1:4" x14ac:dyDescent="0.25">
      <c r="A15" s="4" t="s">
        <v>7</v>
      </c>
      <c r="B15" s="3"/>
      <c r="C15"/>
      <c r="D15"/>
    </row>
    <row r="16" spans="1:4" x14ac:dyDescent="0.25">
      <c r="A16" s="4" t="s">
        <v>8</v>
      </c>
      <c r="B16" s="4"/>
      <c r="C16"/>
      <c r="D16"/>
    </row>
    <row r="17" spans="1:4" x14ac:dyDescent="0.25">
      <c r="A17" s="77" t="s">
        <v>9</v>
      </c>
      <c r="B17" s="77"/>
      <c r="C17"/>
      <c r="D17"/>
    </row>
    <row r="18" spans="1:4" x14ac:dyDescent="0.25">
      <c r="A18" s="4"/>
      <c r="B18" s="3"/>
      <c r="C18"/>
      <c r="D18"/>
    </row>
    <row r="19" spans="1:4" s="7" customFormat="1" x14ac:dyDescent="0.25">
      <c r="A19" s="5" t="s">
        <v>10</v>
      </c>
      <c r="B19" s="6">
        <v>6382487.9800000004</v>
      </c>
    </row>
    <row r="20" spans="1:4" s="7" customFormat="1" x14ac:dyDescent="0.25">
      <c r="A20" s="5" t="s">
        <v>11</v>
      </c>
      <c r="B20" s="8"/>
    </row>
    <row r="21" spans="1:4" s="7" customFormat="1" x14ac:dyDescent="0.25">
      <c r="A21" s="5"/>
      <c r="B21" s="8"/>
    </row>
    <row r="22" spans="1:4" ht="26.25" x14ac:dyDescent="0.25">
      <c r="A22" s="82" t="s">
        <v>12</v>
      </c>
      <c r="B22" s="82"/>
      <c r="C22"/>
      <c r="D22"/>
    </row>
    <row r="23" spans="1:4" ht="26.25" x14ac:dyDescent="0.25">
      <c r="A23" s="9"/>
      <c r="B23" s="83" t="s">
        <v>13</v>
      </c>
      <c r="C23"/>
      <c r="D23"/>
    </row>
    <row r="24" spans="1:4" ht="14.25" customHeight="1" x14ac:dyDescent="0.25">
      <c r="A24" s="10" t="s">
        <v>137</v>
      </c>
      <c r="B24" s="83"/>
      <c r="C24"/>
      <c r="D24"/>
    </row>
    <row r="25" spans="1:4" x14ac:dyDescent="0.25">
      <c r="A25" s="11" t="s">
        <v>14</v>
      </c>
      <c r="B25" s="12"/>
      <c r="C25"/>
      <c r="D25"/>
    </row>
    <row r="26" spans="1:4" x14ac:dyDescent="0.25">
      <c r="A26" s="13" t="s">
        <v>15</v>
      </c>
      <c r="B26" s="14">
        <v>0</v>
      </c>
      <c r="C26"/>
      <c r="D26"/>
    </row>
    <row r="27" spans="1:4" x14ac:dyDescent="0.25">
      <c r="A27" s="13" t="s">
        <v>16</v>
      </c>
      <c r="B27" s="14">
        <f>SUM(B28:B35)</f>
        <v>55.3</v>
      </c>
      <c r="C27"/>
      <c r="D27"/>
    </row>
    <row r="28" spans="1:4" x14ac:dyDescent="0.25">
      <c r="A28" s="15" t="s">
        <v>17</v>
      </c>
      <c r="B28" s="16">
        <v>0</v>
      </c>
      <c r="C28"/>
      <c r="D28"/>
    </row>
    <row r="29" spans="1:4" x14ac:dyDescent="0.25">
      <c r="A29" s="15" t="s">
        <v>18</v>
      </c>
      <c r="B29" s="16">
        <v>0</v>
      </c>
      <c r="C29"/>
      <c r="D29"/>
    </row>
    <row r="30" spans="1:4" x14ac:dyDescent="0.25">
      <c r="A30" s="15" t="s">
        <v>114</v>
      </c>
      <c r="B30" s="16">
        <v>0</v>
      </c>
      <c r="C30"/>
      <c r="D30"/>
    </row>
    <row r="31" spans="1:4" x14ac:dyDescent="0.25">
      <c r="A31" s="15" t="s">
        <v>19</v>
      </c>
      <c r="B31" s="16">
        <v>0</v>
      </c>
      <c r="C31"/>
      <c r="D31"/>
    </row>
    <row r="32" spans="1:4" x14ac:dyDescent="0.25">
      <c r="A32" s="15" t="s">
        <v>20</v>
      </c>
      <c r="B32" s="16">
        <v>0</v>
      </c>
      <c r="C32"/>
      <c r="D32"/>
    </row>
    <row r="33" spans="1:4" x14ac:dyDescent="0.25">
      <c r="A33" s="15" t="s">
        <v>21</v>
      </c>
      <c r="B33" s="16">
        <v>11</v>
      </c>
      <c r="C33"/>
      <c r="D33"/>
    </row>
    <row r="34" spans="1:4" x14ac:dyDescent="0.25">
      <c r="A34" s="15" t="s">
        <v>22</v>
      </c>
      <c r="B34" s="16">
        <v>0</v>
      </c>
      <c r="C34"/>
      <c r="D34"/>
    </row>
    <row r="35" spans="1:4" x14ac:dyDescent="0.25">
      <c r="A35" s="15" t="s">
        <v>113</v>
      </c>
      <c r="B35" s="16">
        <v>44.3</v>
      </c>
      <c r="C35"/>
      <c r="D35"/>
    </row>
    <row r="36" spans="1:4" x14ac:dyDescent="0.25">
      <c r="A36" s="13" t="s">
        <v>23</v>
      </c>
      <c r="B36" s="14">
        <f>(B37+B38+B39+B40+B41+B42+B43+B44)</f>
        <v>9846857.290000001</v>
      </c>
      <c r="C36"/>
      <c r="D36"/>
    </row>
    <row r="37" spans="1:4" x14ac:dyDescent="0.25">
      <c r="A37" s="17" t="s">
        <v>24</v>
      </c>
      <c r="B37" s="18">
        <v>0.01</v>
      </c>
      <c r="C37"/>
      <c r="D37"/>
    </row>
    <row r="38" spans="1:4" x14ac:dyDescent="0.25">
      <c r="A38" s="15" t="s">
        <v>25</v>
      </c>
      <c r="B38" s="16">
        <v>1259071.48</v>
      </c>
      <c r="C38"/>
      <c r="D38"/>
    </row>
    <row r="39" spans="1:4" x14ac:dyDescent="0.25">
      <c r="A39" s="15" t="s">
        <v>26</v>
      </c>
      <c r="B39" s="16">
        <v>0</v>
      </c>
      <c r="C39"/>
      <c r="D39"/>
    </row>
    <row r="40" spans="1:4" x14ac:dyDescent="0.25">
      <c r="A40" s="15" t="s">
        <v>27</v>
      </c>
      <c r="B40" s="16">
        <v>439627.7</v>
      </c>
      <c r="C40"/>
      <c r="D40"/>
    </row>
    <row r="41" spans="1:4" x14ac:dyDescent="0.25">
      <c r="A41" s="15" t="s">
        <v>28</v>
      </c>
      <c r="B41" s="16">
        <v>0</v>
      </c>
      <c r="C41"/>
      <c r="D41"/>
    </row>
    <row r="42" spans="1:4" x14ac:dyDescent="0.25">
      <c r="A42" s="15" t="s">
        <v>29</v>
      </c>
      <c r="B42" s="16">
        <v>2603511.04</v>
      </c>
      <c r="C42"/>
      <c r="D42"/>
    </row>
    <row r="43" spans="1:4" x14ac:dyDescent="0.25">
      <c r="A43" s="15" t="s">
        <v>30</v>
      </c>
      <c r="B43" s="16">
        <v>437145.7</v>
      </c>
      <c r="C43"/>
      <c r="D43"/>
    </row>
    <row r="44" spans="1:4" x14ac:dyDescent="0.25">
      <c r="A44" s="15" t="s">
        <v>118</v>
      </c>
      <c r="B44" s="16">
        <v>5107501.3600000003</v>
      </c>
      <c r="C44"/>
      <c r="D44"/>
    </row>
    <row r="45" spans="1:4" x14ac:dyDescent="0.25">
      <c r="A45" s="19" t="s">
        <v>31</v>
      </c>
      <c r="B45" s="20">
        <f>(B26+B27+B36)</f>
        <v>9846912.5900000017</v>
      </c>
      <c r="C45"/>
      <c r="D45"/>
    </row>
    <row r="46" spans="1:4" x14ac:dyDescent="0.25">
      <c r="A46" s="21"/>
      <c r="B46" s="18"/>
      <c r="C46"/>
      <c r="D46"/>
    </row>
    <row r="47" spans="1:4" x14ac:dyDescent="0.25">
      <c r="A47" s="11" t="s">
        <v>32</v>
      </c>
      <c r="B47" s="11"/>
      <c r="C47"/>
      <c r="D47"/>
    </row>
    <row r="48" spans="1:4" x14ac:dyDescent="0.25">
      <c r="A48" s="22" t="s">
        <v>119</v>
      </c>
      <c r="B48" s="23">
        <v>4775539.05</v>
      </c>
      <c r="C48"/>
      <c r="D48"/>
    </row>
    <row r="49" spans="1:4" x14ac:dyDescent="0.25">
      <c r="A49" s="22" t="s">
        <v>33</v>
      </c>
      <c r="B49" s="23">
        <f>SUM(B50:B55)</f>
        <v>94860.38</v>
      </c>
      <c r="C49"/>
      <c r="D49"/>
    </row>
    <row r="50" spans="1:4" x14ac:dyDescent="0.25">
      <c r="A50" s="2" t="s">
        <v>132</v>
      </c>
      <c r="B50" s="24">
        <v>12642.16</v>
      </c>
      <c r="C50"/>
      <c r="D50"/>
    </row>
    <row r="51" spans="1:4" x14ac:dyDescent="0.25">
      <c r="A51" s="2" t="s">
        <v>122</v>
      </c>
      <c r="B51" s="24">
        <v>4755.3599999999997</v>
      </c>
      <c r="C51"/>
      <c r="D51"/>
    </row>
    <row r="52" spans="1:4" x14ac:dyDescent="0.25">
      <c r="A52" s="2" t="s">
        <v>123</v>
      </c>
      <c r="B52" s="24">
        <v>28528.34</v>
      </c>
      <c r="C52"/>
      <c r="D52"/>
    </row>
    <row r="53" spans="1:4" x14ac:dyDescent="0.25">
      <c r="A53" s="2" t="s">
        <v>124</v>
      </c>
      <c r="B53" s="24">
        <v>5029.63</v>
      </c>
      <c r="C53"/>
      <c r="D53"/>
    </row>
    <row r="54" spans="1:4" x14ac:dyDescent="0.25">
      <c r="A54" s="2" t="s">
        <v>125</v>
      </c>
      <c r="B54" s="24">
        <v>36498.26</v>
      </c>
      <c r="C54"/>
      <c r="D54"/>
    </row>
    <row r="55" spans="1:4" x14ac:dyDescent="0.25">
      <c r="A55" s="2" t="s">
        <v>131</v>
      </c>
      <c r="B55" s="24">
        <v>7406.63</v>
      </c>
      <c r="C55"/>
      <c r="D55"/>
    </row>
    <row r="56" spans="1:4" x14ac:dyDescent="0.25">
      <c r="A56" s="25" t="s">
        <v>34</v>
      </c>
      <c r="B56" s="23">
        <v>181497.02</v>
      </c>
      <c r="C56"/>
      <c r="D56"/>
    </row>
    <row r="57" spans="1:4" x14ac:dyDescent="0.25">
      <c r="A57" s="25" t="s">
        <v>35</v>
      </c>
      <c r="B57" s="23">
        <v>3000</v>
      </c>
      <c r="C57"/>
      <c r="D57"/>
    </row>
    <row r="58" spans="1:4" x14ac:dyDescent="0.25">
      <c r="A58" s="25" t="s">
        <v>36</v>
      </c>
      <c r="B58" s="23">
        <v>2195.7199999999998</v>
      </c>
      <c r="C58"/>
      <c r="D58"/>
    </row>
    <row r="59" spans="1:4" x14ac:dyDescent="0.25">
      <c r="A59" s="25" t="s">
        <v>37</v>
      </c>
      <c r="B59" s="23">
        <v>70</v>
      </c>
      <c r="C59"/>
      <c r="D59"/>
    </row>
    <row r="60" spans="1:4" x14ac:dyDescent="0.25">
      <c r="A60" s="26" t="s">
        <v>38</v>
      </c>
      <c r="B60" s="27">
        <f>SUM(B48+B49+B56+B57+B58+B59)</f>
        <v>5057162.169999999</v>
      </c>
      <c r="C60"/>
      <c r="D60"/>
    </row>
    <row r="61" spans="1:4" x14ac:dyDescent="0.25">
      <c r="A61" s="26"/>
      <c r="B61" s="27"/>
      <c r="C61"/>
      <c r="D61"/>
    </row>
    <row r="62" spans="1:4" x14ac:dyDescent="0.25">
      <c r="A62" s="28" t="s">
        <v>39</v>
      </c>
      <c r="B62" s="29"/>
      <c r="C62"/>
      <c r="D62"/>
    </row>
    <row r="63" spans="1:4" x14ac:dyDescent="0.25">
      <c r="A63" s="30" t="s">
        <v>40</v>
      </c>
      <c r="B63" s="31">
        <f>SUM(B64:B67)</f>
        <v>5371929.5999999996</v>
      </c>
      <c r="C63"/>
      <c r="D63"/>
    </row>
    <row r="64" spans="1:4" x14ac:dyDescent="0.25">
      <c r="A64" s="32" t="s">
        <v>41</v>
      </c>
      <c r="B64" s="24">
        <v>160246.38</v>
      </c>
      <c r="C64"/>
      <c r="D64"/>
    </row>
    <row r="65" spans="1:4" x14ac:dyDescent="0.25">
      <c r="A65" s="32" t="s">
        <v>126</v>
      </c>
      <c r="B65" s="24">
        <v>162857.41</v>
      </c>
      <c r="C65"/>
      <c r="D65"/>
    </row>
    <row r="66" spans="1:4" x14ac:dyDescent="0.25">
      <c r="A66" s="32" t="s">
        <v>130</v>
      </c>
      <c r="B66" s="24">
        <v>1832223.06</v>
      </c>
      <c r="C66"/>
      <c r="D66"/>
    </row>
    <row r="67" spans="1:4" x14ac:dyDescent="0.25">
      <c r="A67" s="32" t="s">
        <v>133</v>
      </c>
      <c r="B67" s="24">
        <v>3216602.75</v>
      </c>
      <c r="C67"/>
      <c r="D67"/>
    </row>
    <row r="68" spans="1:4" x14ac:dyDescent="0.25">
      <c r="A68" s="22" t="s">
        <v>42</v>
      </c>
      <c r="B68" s="23">
        <f>B69</f>
        <v>0</v>
      </c>
      <c r="C68"/>
      <c r="D68"/>
    </row>
    <row r="69" spans="1:4" x14ac:dyDescent="0.25">
      <c r="A69" s="32" t="s">
        <v>43</v>
      </c>
      <c r="B69" s="24">
        <v>0</v>
      </c>
      <c r="C69"/>
      <c r="D69"/>
    </row>
    <row r="70" spans="1:4" x14ac:dyDescent="0.25">
      <c r="A70" s="26" t="s">
        <v>44</v>
      </c>
      <c r="B70" s="33">
        <f>B63+B68</f>
        <v>5371929.5999999996</v>
      </c>
      <c r="C70"/>
      <c r="D70"/>
    </row>
    <row r="71" spans="1:4" x14ac:dyDescent="0.25">
      <c r="A71" s="26"/>
      <c r="B71" s="27"/>
      <c r="C71"/>
      <c r="D71"/>
    </row>
    <row r="72" spans="1:4" x14ac:dyDescent="0.25">
      <c r="A72" s="34" t="s">
        <v>45</v>
      </c>
      <c r="B72" s="35">
        <f>(B60+B70)</f>
        <v>10429091.77</v>
      </c>
      <c r="C72"/>
      <c r="D72"/>
    </row>
    <row r="73" spans="1:4" x14ac:dyDescent="0.25">
      <c r="A73" s="36"/>
      <c r="B73" s="37"/>
      <c r="C73"/>
      <c r="D73"/>
    </row>
    <row r="74" spans="1:4" x14ac:dyDescent="0.25">
      <c r="A74" s="38" t="s">
        <v>46</v>
      </c>
      <c r="B74" s="39"/>
      <c r="C74"/>
      <c r="D74"/>
    </row>
    <row r="75" spans="1:4" x14ac:dyDescent="0.25">
      <c r="A75" s="40" t="s">
        <v>47</v>
      </c>
      <c r="B75" s="41">
        <f>SUM(B76:B79)</f>
        <v>3778325.1</v>
      </c>
      <c r="C75"/>
      <c r="D75"/>
    </row>
    <row r="76" spans="1:4" x14ac:dyDescent="0.25">
      <c r="A76" s="2" t="s">
        <v>135</v>
      </c>
      <c r="B76" s="43">
        <v>6396.97</v>
      </c>
      <c r="C76"/>
      <c r="D76"/>
    </row>
    <row r="77" spans="1:4" x14ac:dyDescent="0.25">
      <c r="A77" s="2" t="s">
        <v>128</v>
      </c>
      <c r="B77" s="43">
        <v>344547.65</v>
      </c>
      <c r="C77"/>
      <c r="D77"/>
    </row>
    <row r="78" spans="1:4" x14ac:dyDescent="0.25">
      <c r="A78" s="2" t="s">
        <v>134</v>
      </c>
      <c r="B78" s="43">
        <v>3284114.3</v>
      </c>
      <c r="C78"/>
      <c r="D78"/>
    </row>
    <row r="79" spans="1:4" x14ac:dyDescent="0.25">
      <c r="A79" s="2" t="s">
        <v>127</v>
      </c>
      <c r="B79" s="43">
        <v>143266.18</v>
      </c>
      <c r="C79"/>
      <c r="D79"/>
    </row>
    <row r="80" spans="1:4" x14ac:dyDescent="0.25">
      <c r="A80" s="44" t="s">
        <v>48</v>
      </c>
      <c r="B80" s="45">
        <f>B81</f>
        <v>0</v>
      </c>
      <c r="C80"/>
      <c r="D80"/>
    </row>
    <row r="81" spans="1:4" x14ac:dyDescent="0.25">
      <c r="A81" s="2" t="s">
        <v>49</v>
      </c>
      <c r="B81" s="43">
        <v>0</v>
      </c>
      <c r="C81"/>
      <c r="D81"/>
    </row>
    <row r="82" spans="1:4" x14ac:dyDescent="0.25">
      <c r="A82" s="30" t="s">
        <v>50</v>
      </c>
      <c r="B82" s="46">
        <f>B75+B80</f>
        <v>3778325.1</v>
      </c>
      <c r="C82"/>
      <c r="D82"/>
    </row>
    <row r="83" spans="1:4" x14ac:dyDescent="0.25">
      <c r="A83" s="26"/>
      <c r="B83" s="27"/>
      <c r="C83"/>
      <c r="D83"/>
    </row>
    <row r="84" spans="1:4" x14ac:dyDescent="0.25">
      <c r="A84" s="47" t="s">
        <v>51</v>
      </c>
      <c r="B84" s="48">
        <f>B82</f>
        <v>3778325.1</v>
      </c>
      <c r="C84"/>
      <c r="D84"/>
    </row>
    <row r="85" spans="1:4" x14ac:dyDescent="0.25">
      <c r="A85" s="47" t="s">
        <v>52</v>
      </c>
      <c r="B85" s="48">
        <f>B70</f>
        <v>5371929.5999999996</v>
      </c>
      <c r="C85"/>
      <c r="D85"/>
    </row>
    <row r="86" spans="1:4" x14ac:dyDescent="0.25">
      <c r="A86" s="47" t="s">
        <v>53</v>
      </c>
      <c r="B86" s="48">
        <v>5643.43</v>
      </c>
      <c r="C86"/>
      <c r="D86"/>
    </row>
    <row r="87" spans="1:4" x14ac:dyDescent="0.25">
      <c r="A87" s="49" t="s">
        <v>54</v>
      </c>
      <c r="B87" s="50">
        <f>B84-B85-B86</f>
        <v>-1599247.9299999995</v>
      </c>
      <c r="C87"/>
      <c r="D87"/>
    </row>
    <row r="88" spans="1:4" x14ac:dyDescent="0.25">
      <c r="A88" s="49"/>
      <c r="B88" s="50"/>
      <c r="C88"/>
      <c r="D88"/>
    </row>
    <row r="89" spans="1:4" x14ac:dyDescent="0.25">
      <c r="A89" s="28" t="s">
        <v>55</v>
      </c>
      <c r="B89" s="51"/>
      <c r="C89"/>
      <c r="D89"/>
    </row>
    <row r="90" spans="1:4" ht="15.75" customHeight="1" x14ac:dyDescent="0.25">
      <c r="A90" s="28" t="s">
        <v>56</v>
      </c>
      <c r="B90" s="28"/>
      <c r="C90"/>
      <c r="D90"/>
    </row>
    <row r="91" spans="1:4" ht="15.75" customHeight="1" x14ac:dyDescent="0.25">
      <c r="A91" s="52" t="s">
        <v>57</v>
      </c>
      <c r="B91" s="24">
        <v>1050511.82</v>
      </c>
      <c r="C91"/>
      <c r="D91"/>
    </row>
    <row r="92" spans="1:4" ht="15.75" customHeight="1" x14ac:dyDescent="0.25">
      <c r="A92" s="53" t="s">
        <v>58</v>
      </c>
      <c r="B92" s="24">
        <v>3875671.36</v>
      </c>
      <c r="C92"/>
      <c r="D92"/>
    </row>
    <row r="93" spans="1:4" x14ac:dyDescent="0.25">
      <c r="A93" s="53" t="s">
        <v>59</v>
      </c>
      <c r="B93" s="24">
        <v>444338.88</v>
      </c>
      <c r="C93"/>
      <c r="D93"/>
    </row>
    <row r="94" spans="1:4" x14ac:dyDescent="0.25">
      <c r="A94" s="52" t="s">
        <v>60</v>
      </c>
      <c r="B94" s="24">
        <v>0</v>
      </c>
      <c r="C94"/>
      <c r="D94"/>
    </row>
    <row r="95" spans="1:4" x14ac:dyDescent="0.25">
      <c r="A95" s="52" t="s">
        <v>61</v>
      </c>
      <c r="B95" s="24">
        <v>231471.6</v>
      </c>
      <c r="C95"/>
      <c r="D95"/>
    </row>
    <row r="96" spans="1:4" s="54" customFormat="1" x14ac:dyDescent="0.25">
      <c r="A96" s="52" t="s">
        <v>62</v>
      </c>
      <c r="B96" s="24">
        <v>0</v>
      </c>
    </row>
    <row r="97" spans="1:4" ht="30" x14ac:dyDescent="0.25">
      <c r="A97" s="52" t="s">
        <v>63</v>
      </c>
      <c r="B97" s="24">
        <v>0</v>
      </c>
      <c r="C97"/>
      <c r="D97"/>
    </row>
    <row r="98" spans="1:4" x14ac:dyDescent="0.25">
      <c r="A98" s="42" t="s">
        <v>64</v>
      </c>
      <c r="B98" s="24">
        <v>0</v>
      </c>
      <c r="C98"/>
      <c r="D98"/>
    </row>
    <row r="99" spans="1:4" x14ac:dyDescent="0.25">
      <c r="A99" s="42" t="s">
        <v>65</v>
      </c>
      <c r="B99" s="24">
        <v>773586.01</v>
      </c>
      <c r="C99"/>
      <c r="D99"/>
    </row>
    <row r="100" spans="1:4" x14ac:dyDescent="0.25">
      <c r="A100" s="42" t="s">
        <v>66</v>
      </c>
      <c r="B100" s="24">
        <v>17710.259999999998</v>
      </c>
      <c r="C100"/>
      <c r="D100"/>
    </row>
    <row r="101" spans="1:4" x14ac:dyDescent="0.25">
      <c r="A101" s="42" t="s">
        <v>67</v>
      </c>
      <c r="B101" s="24">
        <v>0</v>
      </c>
      <c r="C101"/>
      <c r="D101"/>
    </row>
    <row r="102" spans="1:4" x14ac:dyDescent="0.25">
      <c r="A102" s="42" t="s">
        <v>68</v>
      </c>
      <c r="B102" s="24">
        <v>119545.36</v>
      </c>
      <c r="C102"/>
      <c r="D102"/>
    </row>
    <row r="103" spans="1:4" x14ac:dyDescent="0.25">
      <c r="A103" s="42" t="s">
        <v>69</v>
      </c>
      <c r="B103" s="24">
        <v>0</v>
      </c>
      <c r="C103"/>
      <c r="D103"/>
    </row>
    <row r="104" spans="1:4" x14ac:dyDescent="0.25">
      <c r="A104" s="42" t="s">
        <v>70</v>
      </c>
      <c r="B104" s="24">
        <v>300</v>
      </c>
      <c r="C104"/>
      <c r="D104"/>
    </row>
    <row r="105" spans="1:4" x14ac:dyDescent="0.25">
      <c r="A105" s="42" t="s">
        <v>110</v>
      </c>
      <c r="B105" s="24">
        <v>0</v>
      </c>
      <c r="C105"/>
      <c r="D105"/>
    </row>
    <row r="106" spans="1:4" x14ac:dyDescent="0.25">
      <c r="A106" s="42" t="s">
        <v>115</v>
      </c>
      <c r="B106" s="24">
        <v>704.5</v>
      </c>
      <c r="C106"/>
      <c r="D106"/>
    </row>
    <row r="107" spans="1:4" x14ac:dyDescent="0.25">
      <c r="A107" s="42" t="s">
        <v>120</v>
      </c>
      <c r="B107" s="24">
        <v>36915.08</v>
      </c>
      <c r="C107"/>
      <c r="D107"/>
    </row>
    <row r="108" spans="1:4" x14ac:dyDescent="0.25">
      <c r="A108" s="55" t="s">
        <v>121</v>
      </c>
      <c r="B108" s="56">
        <f>SUM(B91:B107)</f>
        <v>6550754.8699999992</v>
      </c>
      <c r="C108"/>
      <c r="D108"/>
    </row>
    <row r="109" spans="1:4" x14ac:dyDescent="0.25">
      <c r="A109" s="26"/>
      <c r="B109" s="27"/>
      <c r="C109"/>
      <c r="D109"/>
    </row>
    <row r="110" spans="1:4" x14ac:dyDescent="0.25">
      <c r="A110" s="57" t="s">
        <v>71</v>
      </c>
      <c r="B110" s="58"/>
      <c r="C110"/>
      <c r="D110"/>
    </row>
    <row r="111" spans="1:4" s="61" customFormat="1" x14ac:dyDescent="0.25">
      <c r="A111" s="59" t="s">
        <v>72</v>
      </c>
      <c r="B111" s="60">
        <f>B82</f>
        <v>3778325.1</v>
      </c>
    </row>
    <row r="112" spans="1:4" s="61" customFormat="1" x14ac:dyDescent="0.25">
      <c r="A112" s="2" t="s">
        <v>73</v>
      </c>
      <c r="B112" s="62">
        <f>B57</f>
        <v>3000</v>
      </c>
    </row>
    <row r="113" spans="1:4" s="61" customFormat="1" x14ac:dyDescent="0.25">
      <c r="A113" s="2" t="s">
        <v>129</v>
      </c>
      <c r="B113" s="43">
        <f>B58</f>
        <v>2195.7199999999998</v>
      </c>
    </row>
    <row r="114" spans="1:4" s="61" customFormat="1" x14ac:dyDescent="0.25">
      <c r="A114" s="44" t="s">
        <v>74</v>
      </c>
      <c r="B114" s="63">
        <f>B111+B112+B113</f>
        <v>3783520.8200000003</v>
      </c>
    </row>
    <row r="115" spans="1:4" s="61" customFormat="1" x14ac:dyDescent="0.25">
      <c r="A115" s="44" t="s">
        <v>75</v>
      </c>
      <c r="B115" s="63">
        <f>(B45+B60)-(B86+B108+B112+B113)</f>
        <v>8342480.740000003</v>
      </c>
    </row>
    <row r="116" spans="1:4" x14ac:dyDescent="0.25">
      <c r="A116" s="44"/>
      <c r="B116" s="6"/>
      <c r="C116"/>
      <c r="D116"/>
    </row>
    <row r="117" spans="1:4" x14ac:dyDescent="0.25">
      <c r="A117" s="44"/>
      <c r="B117" s="64"/>
      <c r="C117"/>
      <c r="D117"/>
    </row>
    <row r="118" spans="1:4" x14ac:dyDescent="0.25">
      <c r="A118" s="28" t="s">
        <v>76</v>
      </c>
      <c r="B118" s="28"/>
      <c r="C118"/>
      <c r="D118"/>
    </row>
    <row r="119" spans="1:4" x14ac:dyDescent="0.25">
      <c r="A119" s="52" t="s">
        <v>77</v>
      </c>
      <c r="B119" s="24">
        <v>0</v>
      </c>
      <c r="C119"/>
      <c r="D119"/>
    </row>
    <row r="120" spans="1:4" x14ac:dyDescent="0.25">
      <c r="A120" s="52" t="s">
        <v>78</v>
      </c>
      <c r="B120" s="24">
        <v>0</v>
      </c>
      <c r="C120"/>
      <c r="D120"/>
    </row>
    <row r="121" spans="1:4" x14ac:dyDescent="0.25">
      <c r="A121" s="42" t="s">
        <v>79</v>
      </c>
      <c r="B121" s="64">
        <v>0</v>
      </c>
      <c r="C121"/>
      <c r="D121"/>
    </row>
    <row r="122" spans="1:4" x14ac:dyDescent="0.25">
      <c r="A122" s="42" t="s">
        <v>80</v>
      </c>
      <c r="B122" s="64">
        <v>0</v>
      </c>
      <c r="C122"/>
      <c r="D122"/>
    </row>
    <row r="123" spans="1:4" x14ac:dyDescent="0.25">
      <c r="A123" s="44" t="s">
        <v>81</v>
      </c>
      <c r="B123" s="27">
        <f>B119+B120+B121+B122</f>
        <v>0</v>
      </c>
      <c r="C123"/>
      <c r="D123"/>
    </row>
    <row r="124" spans="1:4" ht="14.25" customHeight="1" x14ac:dyDescent="0.25">
      <c r="A124" s="44" t="s">
        <v>82</v>
      </c>
      <c r="B124" s="27">
        <v>0</v>
      </c>
      <c r="C124"/>
      <c r="D124"/>
    </row>
    <row r="125" spans="1:4" ht="14.25" customHeight="1" x14ac:dyDescent="0.25">
      <c r="A125" s="44"/>
      <c r="B125" s="27"/>
      <c r="C125"/>
      <c r="D125"/>
    </row>
    <row r="126" spans="1:4" x14ac:dyDescent="0.25">
      <c r="A126" s="44"/>
      <c r="B126" s="43"/>
      <c r="C126"/>
      <c r="D126"/>
    </row>
    <row r="127" spans="1:4" x14ac:dyDescent="0.25">
      <c r="A127" s="38" t="s">
        <v>83</v>
      </c>
      <c r="B127" s="39"/>
      <c r="C127"/>
      <c r="D127"/>
    </row>
    <row r="128" spans="1:4" x14ac:dyDescent="0.25">
      <c r="A128" s="52" t="s">
        <v>84</v>
      </c>
      <c r="B128" s="43">
        <v>0</v>
      </c>
      <c r="C128"/>
      <c r="D128"/>
    </row>
    <row r="129" spans="1:4" x14ac:dyDescent="0.25">
      <c r="A129" s="52" t="s">
        <v>85</v>
      </c>
      <c r="B129" s="65">
        <v>0</v>
      </c>
      <c r="C129"/>
      <c r="D129"/>
    </row>
    <row r="130" spans="1:4" x14ac:dyDescent="0.25">
      <c r="A130" s="66" t="s">
        <v>86</v>
      </c>
      <c r="B130" s="67">
        <f>B128+B129</f>
        <v>0</v>
      </c>
      <c r="C130"/>
      <c r="D130"/>
    </row>
    <row r="131" spans="1:4" s="54" customFormat="1" x14ac:dyDescent="0.25">
      <c r="A131" s="84"/>
      <c r="B131" s="84"/>
    </row>
    <row r="132" spans="1:4" x14ac:dyDescent="0.25">
      <c r="A132" s="11" t="s">
        <v>138</v>
      </c>
      <c r="B132" s="68"/>
      <c r="C132"/>
      <c r="D132"/>
    </row>
    <row r="133" spans="1:4" x14ac:dyDescent="0.25">
      <c r="A133" s="17" t="s">
        <v>87</v>
      </c>
      <c r="B133" s="18">
        <v>0</v>
      </c>
      <c r="C133"/>
      <c r="D133"/>
    </row>
    <row r="134" spans="1:4" x14ac:dyDescent="0.25">
      <c r="A134" s="13" t="s">
        <v>88</v>
      </c>
      <c r="B134" s="14">
        <f>B135+B136+B137+B138+B139+B140+B141</f>
        <v>11</v>
      </c>
      <c r="C134"/>
      <c r="D134"/>
    </row>
    <row r="135" spans="1:4" x14ac:dyDescent="0.25">
      <c r="A135" s="15" t="s">
        <v>89</v>
      </c>
      <c r="B135" s="16">
        <v>0</v>
      </c>
      <c r="C135"/>
      <c r="D135"/>
    </row>
    <row r="136" spans="1:4" x14ac:dyDescent="0.25">
      <c r="A136" s="15" t="s">
        <v>90</v>
      </c>
      <c r="B136" s="16">
        <v>0</v>
      </c>
      <c r="C136"/>
      <c r="D136"/>
    </row>
    <row r="137" spans="1:4" x14ac:dyDescent="0.25">
      <c r="A137" s="15" t="s">
        <v>91</v>
      </c>
      <c r="B137" s="16">
        <v>0</v>
      </c>
      <c r="C137"/>
      <c r="D137"/>
    </row>
    <row r="138" spans="1:4" x14ac:dyDescent="0.25">
      <c r="A138" s="15" t="s">
        <v>92</v>
      </c>
      <c r="B138" s="16">
        <v>11</v>
      </c>
      <c r="C138"/>
      <c r="D138"/>
    </row>
    <row r="139" spans="1:4" x14ac:dyDescent="0.25">
      <c r="A139" s="15" t="s">
        <v>93</v>
      </c>
      <c r="B139" s="16">
        <v>0</v>
      </c>
      <c r="C139"/>
      <c r="D139"/>
    </row>
    <row r="140" spans="1:4" x14ac:dyDescent="0.25">
      <c r="A140" s="15" t="s">
        <v>111</v>
      </c>
      <c r="B140" s="16">
        <v>0</v>
      </c>
      <c r="C140"/>
      <c r="D140"/>
    </row>
    <row r="141" spans="1:4" x14ac:dyDescent="0.25">
      <c r="A141" s="15" t="s">
        <v>112</v>
      </c>
      <c r="B141" s="16">
        <v>0</v>
      </c>
      <c r="C141"/>
      <c r="D141"/>
    </row>
    <row r="142" spans="1:4" x14ac:dyDescent="0.25">
      <c r="A142" s="13" t="s">
        <v>94</v>
      </c>
      <c r="B142" s="14">
        <f>B143+B144+B145+B146+B147+B148+B149+B150</f>
        <v>8342469.7400000002</v>
      </c>
      <c r="C142"/>
      <c r="D142" s="76"/>
    </row>
    <row r="143" spans="1:4" x14ac:dyDescent="0.25">
      <c r="A143" s="17" t="s">
        <v>95</v>
      </c>
      <c r="B143" s="18">
        <v>0.01</v>
      </c>
      <c r="C143"/>
      <c r="D143"/>
    </row>
    <row r="144" spans="1:4" x14ac:dyDescent="0.25">
      <c r="A144" s="15" t="s">
        <v>96</v>
      </c>
      <c r="B144" s="16">
        <v>1110784.1499999999</v>
      </c>
      <c r="C144"/>
      <c r="D144"/>
    </row>
    <row r="145" spans="1:4" x14ac:dyDescent="0.25">
      <c r="A145" s="15" t="s">
        <v>97</v>
      </c>
      <c r="B145" s="16">
        <v>0</v>
      </c>
      <c r="C145"/>
      <c r="D145"/>
    </row>
    <row r="146" spans="1:4" x14ac:dyDescent="0.25">
      <c r="A146" s="15" t="s">
        <v>98</v>
      </c>
      <c r="B146" s="16">
        <v>444383.06</v>
      </c>
      <c r="C146"/>
      <c r="D146"/>
    </row>
    <row r="147" spans="1:4" x14ac:dyDescent="0.25">
      <c r="A147" s="15" t="s">
        <v>99</v>
      </c>
      <c r="B147" s="16">
        <v>2475578.94</v>
      </c>
      <c r="C147"/>
      <c r="D147"/>
    </row>
    <row r="148" spans="1:4" x14ac:dyDescent="0.25">
      <c r="A148" s="15" t="s">
        <v>116</v>
      </c>
      <c r="B148" s="16">
        <v>585441.51</v>
      </c>
      <c r="C148"/>
      <c r="D148" s="76"/>
    </row>
    <row r="149" spans="1:4" x14ac:dyDescent="0.25">
      <c r="A149" s="15" t="s">
        <v>117</v>
      </c>
      <c r="B149" s="16">
        <v>3651363.89</v>
      </c>
      <c r="C149"/>
      <c r="D149"/>
    </row>
    <row r="150" spans="1:4" x14ac:dyDescent="0.25">
      <c r="A150" s="15" t="s">
        <v>136</v>
      </c>
      <c r="B150" s="16">
        <v>74918.179999999993</v>
      </c>
      <c r="C150"/>
      <c r="D150"/>
    </row>
    <row r="151" spans="1:4" x14ac:dyDescent="0.25">
      <c r="A151" s="15"/>
      <c r="B151" s="16"/>
      <c r="C151"/>
      <c r="D151"/>
    </row>
    <row r="152" spans="1:4" x14ac:dyDescent="0.25">
      <c r="A152" s="66" t="s">
        <v>100</v>
      </c>
      <c r="B152" s="69">
        <f>(B45+B60)-(B86+B108+B112+B113)</f>
        <v>8342480.740000003</v>
      </c>
      <c r="C152"/>
      <c r="D152"/>
    </row>
    <row r="153" spans="1:4" x14ac:dyDescent="0.25">
      <c r="A153" s="70" t="s">
        <v>101</v>
      </c>
      <c r="B153" s="71">
        <v>0</v>
      </c>
    </row>
    <row r="154" spans="1:4" x14ac:dyDescent="0.25">
      <c r="A154" s="72" t="s">
        <v>102</v>
      </c>
      <c r="B154" s="73"/>
    </row>
    <row r="155" spans="1:4" x14ac:dyDescent="0.25">
      <c r="A155" s="74" t="s">
        <v>103</v>
      </c>
      <c r="B155" s="69">
        <v>0</v>
      </c>
    </row>
    <row r="156" spans="1:4" x14ac:dyDescent="0.25">
      <c r="A156" s="74" t="s">
        <v>104</v>
      </c>
      <c r="B156" s="69">
        <v>0</v>
      </c>
    </row>
    <row r="157" spans="1:4" x14ac:dyDescent="0.25">
      <c r="A157" s="74" t="s">
        <v>105</v>
      </c>
      <c r="B157" s="69">
        <v>0</v>
      </c>
    </row>
    <row r="158" spans="1:4" x14ac:dyDescent="0.25">
      <c r="A158" s="72" t="s">
        <v>106</v>
      </c>
      <c r="B158" s="75">
        <f>B155+B156+B157</f>
        <v>0</v>
      </c>
    </row>
    <row r="159" spans="1:4" x14ac:dyDescent="0.25">
      <c r="A159" s="85" t="s">
        <v>107</v>
      </c>
      <c r="B159" s="85"/>
    </row>
    <row r="160" spans="1:4" x14ac:dyDescent="0.25">
      <c r="A160" s="85"/>
      <c r="B160" s="85"/>
    </row>
    <row r="161" spans="1:2" x14ac:dyDescent="0.25">
      <c r="A161" s="85"/>
      <c r="B161" s="85"/>
    </row>
    <row r="162" spans="1:2" x14ac:dyDescent="0.25">
      <c r="A162" t="s">
        <v>108</v>
      </c>
    </row>
    <row r="166" spans="1:2" x14ac:dyDescent="0.25">
      <c r="A166" t="s">
        <v>109</v>
      </c>
    </row>
  </sheetData>
  <mergeCells count="11">
    <mergeCell ref="A17:B17"/>
    <mergeCell ref="A22:B22"/>
    <mergeCell ref="B23:B24"/>
    <mergeCell ref="A131:B131"/>
    <mergeCell ref="A159:B161"/>
    <mergeCell ref="A14:B14"/>
    <mergeCell ref="A1:B1"/>
    <mergeCell ref="A2:B7"/>
    <mergeCell ref="A8:B9"/>
    <mergeCell ref="A10:B10"/>
    <mergeCell ref="A12:B12"/>
  </mergeCells>
  <pageMargins left="0.43307086614173229" right="0" top="0.74803149606299213" bottom="0.74803149606299213" header="0.31496062992125984" footer="0.31496062992125984"/>
  <pageSetup paperSize="9" scale="47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01.2023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IPGSE</dc:creator>
  <cp:lastModifiedBy>Instituto</cp:lastModifiedBy>
  <cp:lastPrinted>2022-07-13T13:26:32Z</cp:lastPrinted>
  <dcterms:created xsi:type="dcterms:W3CDTF">2022-06-10T18:55:23Z</dcterms:created>
  <dcterms:modified xsi:type="dcterms:W3CDTF">2023-02-22T18:14:17Z</dcterms:modified>
</cp:coreProperties>
</file>