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Policlinica\2026\"/>
    </mc:Choice>
  </mc:AlternateContent>
  <bookViews>
    <workbookView xWindow="0" yWindow="0" windowWidth="28800" windowHeight="11736" tabRatio="500"/>
  </bookViews>
  <sheets>
    <sheet name="02.2026" sheetId="1" r:id="rId1"/>
  </sheets>
  <definedNames>
    <definedName name="_xlnm.Print_Area" localSheetId="0">'02.2026'!$A$1:$B$148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2" i="1" l="1"/>
  <c r="B46" i="1"/>
  <c r="B52" i="1" l="1"/>
  <c r="B35" i="1" l="1"/>
  <c r="B122" i="1" l="1"/>
  <c r="B92" i="1" l="1"/>
  <c r="B49" i="1" l="1"/>
  <c r="B54" i="1" s="1"/>
  <c r="B59" i="1"/>
  <c r="B64" i="1" s="1"/>
  <c r="B25" i="1" l="1"/>
  <c r="B21" i="1"/>
  <c r="B29" i="1" l="1"/>
  <c r="B118" i="1"/>
  <c r="B67" i="1" l="1"/>
  <c r="B95" i="1" l="1"/>
  <c r="B126" i="1"/>
  <c r="B100" i="1" l="1"/>
  <c r="B132" i="1"/>
  <c r="B114" i="1"/>
  <c r="B108" i="1"/>
  <c r="B99" i="1" l="1"/>
  <c r="B56" i="1"/>
  <c r="B68" i="1" l="1"/>
  <c r="B70" i="1" s="1"/>
</calcChain>
</file>

<file path=xl/sharedStrings.xml><?xml version="1.0" encoding="utf-8"?>
<sst xmlns="http://schemas.openxmlformats.org/spreadsheetml/2006/main" count="118" uniqueCount="118">
  <si>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</si>
  <si>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</si>
  <si>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</si>
  <si>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</si>
  <si>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</si>
  <si>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</si>
  <si>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</si>
  <si>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</si>
  <si>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</si>
  <si>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</si>
  <si>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</si>
  <si>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</si>
  <si>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</si>
  <si>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</si>
  <si>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</si>
  <si>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</si>
  <si>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</si>
  <si>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</si>
  <si>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</si>
  <si>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</si>
  <si>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</si>
  <si>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</si>
  <si>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</si>
  <si>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</si>
  <si>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</si>
  <si>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</si>
  <si>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</si>
  <si>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</si>
  <si>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</si>
  <si>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</si>
  <si>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</si>
  <si>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</si>
  <si>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</si>
  <si>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</si>
  <si>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</si>
  <si>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</si>
  <si>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</si>
  <si>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</si>
  <si>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</si>
  <si>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</si>
  <si>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</si>
  <si>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</si>
  <si>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</si>
  <si>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</si>
  <si>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</si>
  <si>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</si>
  <si>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</si>
  <si>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</si>
  <si>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</si>
  <si>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</si>
  <si>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</si>
  <si>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</si>
  <si>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</si>
  <si>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</si>
  <si>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</si>
  <si>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</si>
  <si>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</si>
  <si>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</si>
  <si>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</si>
  <si>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</si>
  <si>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</si>
  <si>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</si>
  <si>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</si>
  <si>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</si>
  <si>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</si>
  <si>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</si>
  <si>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</si>
  <si>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</si>
  <si>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</si>
  <si>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</si>
  <si>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</si>
  <si>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</si>
  <si>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</si>
  <si>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</si>
  <si>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</si>
  <si>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</si>
  <si>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</si>
  <si>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1.2.3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</si>
  <si>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</si>
  <si>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</si>
  <si>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</si>
  <si>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</si>
  <si>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5.1.18 Alugueis</t>
  </si>
  <si>
    <t>TOTAL DE PAGAMENTOS - CUSTEIO (5= SOMA 5.1.1 á 5.1.18)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</si>
  <si>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</si>
  <si>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1.3.3 C/A 577620324-0 (7232-0) - FUNDO 3% RESCISORIO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</si>
  <si>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</si>
  <si>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</si>
  <si>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</si>
  <si>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</si>
  <si>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</si>
  <si>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</si>
  <si>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</si>
  <si>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</si>
  <si>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</si>
  <si>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1.2.1 C/C 577620307-0 (7230-3) - CUSTEIO</t>
  </si>
  <si>
    <t>1.2.2 C/C 577620307-0 (7231-1) - INVESTIMENTO</t>
  </si>
  <si>
    <t>1.3.1 C/A 577620307-0 (7230-3) - CUSTEIO</t>
  </si>
  <si>
    <t>1.3.2 C/A 577620307-0 (7231-1) - INVESTIMENTO</t>
  </si>
  <si>
    <t>2.2 Repasse - C/C 577620311-9 (7231-1) - INVESTIMENTO</t>
  </si>
  <si>
    <t>2.3 Repasse - C/C 577620324-0 (7232-0) - FUNDO 3% RESCISORIO</t>
  </si>
  <si>
    <t>2.4.3 Rendimento sobre Aplicação Financeiras - C/A 577620324-0 (7232-0) - FUNDO 3% RESCISORIO</t>
  </si>
  <si>
    <t>2.4.2 Rendimento sobre Aplicação Financeiras - C/A 577620324-0 (7231-1) - INVESTIMENTO</t>
  </si>
  <si>
    <t>3.2 TOTAL RESGATE APLICAÇÃO FINANCEIRA - INVESTIMENTO</t>
  </si>
  <si>
    <t>3.2.1 Resgate Aplicação - C/A 577620324-0 (7231-1) - INVESTIMENTO</t>
  </si>
  <si>
    <t>TOTAL DOS RESGATES (3= 3.1 + 3.2)</t>
  </si>
  <si>
    <t>4.2 TOTAL APLICAÇÃO FINANCEIRA - INVESTIMENTO</t>
  </si>
  <si>
    <t>4.2.1 Aplicação Financeira - C/A 577620324-0 (7231-1) - INVESTIMENTO</t>
  </si>
  <si>
    <t>TOTAL DAS APLICAÇÕES FINANCEIRAS (4= 4.1 + 4.2)</t>
  </si>
  <si>
    <t>9.2.2 C/C 577620307-0 (7231-1) - INVESTIMENTO</t>
  </si>
  <si>
    <t>9.3.2 C/A 577620307-0 (7231-1) - INVESTIMENTO</t>
  </si>
  <si>
    <t>9.3.3 C/A 577620324-0 (7232-0) - FUNDO 3% RESCISORIO</t>
  </si>
  <si>
    <t>9.2.3 C/C 577620324-0 (7232-0) - FUNDO 3% RESCISORIO</t>
  </si>
  <si>
    <t>Competência: 02/2026</t>
  </si>
  <si>
    <t>2.10 Reembolso Rateio (+)</t>
  </si>
  <si>
    <t>2.11 Devolução de Pagamento Indevido</t>
  </si>
  <si>
    <t>SUBTOTAL  DE ENTRADAS (2= 2.1+2.2+2.3+2.4+2.5+2.6+2.7+2.8+2.9+2.10+2.11)</t>
  </si>
  <si>
    <t>9.SALDO BANCÁRIO FINAL EM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</si>
</sst>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7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3" fillId="8" borderId="0" xfId="0" applyFont="1" applyFill="1"/>
    <xf numFmtId="0" fontId="7" fillId="1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4" fontId="8" fillId="0" borderId="1" xfId="0" applyNumberFormat="1" applyFont="1" applyBorder="1"/>
    <xf numFmtId="4" fontId="9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17" fontId="11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vertical="center" shrinkToFit="1"/>
    </xf>
    <xf numFmtId="44" fontId="11" fillId="0" borderId="1" xfId="1" applyNumberFormat="1" applyFont="1" applyBorder="1" applyAlignment="1" applyProtection="1">
      <alignment vertical="center"/>
    </xf>
    <xf numFmtId="4" fontId="8" fillId="7" borderId="1" xfId="0" applyNumberFormat="1" applyFont="1" applyFill="1" applyBorder="1" applyAlignment="1">
      <alignment vertical="center" shrinkToFit="1"/>
    </xf>
    <xf numFmtId="44" fontId="8" fillId="8" borderId="1" xfId="1" applyNumberFormat="1" applyFont="1" applyFill="1" applyBorder="1" applyAlignment="1" applyProtection="1">
      <alignment vertical="center"/>
    </xf>
    <xf numFmtId="44" fontId="8" fillId="0" borderId="1" xfId="1" applyNumberFormat="1" applyFont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 applyProtection="1">
      <alignment vertical="center"/>
    </xf>
    <xf numFmtId="4" fontId="8" fillId="0" borderId="1" xfId="0" applyNumberFormat="1" applyFont="1" applyBorder="1" applyAlignment="1">
      <alignment vertical="center" shrinkToFit="1"/>
    </xf>
    <xf numFmtId="44" fontId="11" fillId="3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44" fontId="11" fillId="8" borderId="1" xfId="0" applyNumberFormat="1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/>
    </xf>
    <xf numFmtId="44" fontId="8" fillId="8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4" fontId="10" fillId="4" borderId="1" xfId="0" applyNumberFormat="1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44" fontId="10" fillId="10" borderId="1" xfId="0" applyNumberFormat="1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/>
    </xf>
    <xf numFmtId="44" fontId="12" fillId="11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4" fontId="9" fillId="3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10" fillId="10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horizontal="right"/>
    </xf>
    <xf numFmtId="44" fontId="1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4" fontId="11" fillId="2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44" fontId="11" fillId="5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/>
    <xf numFmtId="44" fontId="8" fillId="3" borderId="1" xfId="1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>
      <alignment vertical="center" shrinkToFit="1"/>
    </xf>
    <xf numFmtId="44" fontId="11" fillId="8" borderId="1" xfId="1" applyNumberFormat="1" applyFont="1" applyFill="1" applyBorder="1" applyAlignment="1" applyProtection="1">
      <alignment vertical="center"/>
    </xf>
    <xf numFmtId="44" fontId="11" fillId="5" borderId="1" xfId="1" applyNumberFormat="1" applyFont="1" applyFill="1" applyBorder="1" applyAlignment="1" applyProtection="1">
      <alignment vertical="center"/>
    </xf>
    <xf numFmtId="0" fontId="8" fillId="5" borderId="1" xfId="0" applyFont="1" applyFill="1" applyBorder="1"/>
    <xf numFmtId="44" fontId="8" fillId="5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vertical="top"/>
    </xf>
    <xf numFmtId="44" fontId="8" fillId="4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44" fontId="11" fillId="4" borderId="1" xfId="1" applyNumberFormat="1" applyFont="1" applyFill="1" applyBorder="1" applyAlignment="1" applyProtection="1">
      <alignment vertical="center"/>
    </xf>
    <xf numFmtId="0" fontId="8" fillId="8" borderId="0" xfId="0" applyFont="1" applyFill="1"/>
    <xf numFmtId="0" fontId="3" fillId="13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95251</xdr:rowOff>
    </xdr:from>
    <xdr:to>
      <xdr:col>1</xdr:col>
      <xdr:colOff>3099195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8"/>
  <sheetViews>
    <sheetView showGridLines="0" tabSelected="1" view="pageBreakPreview" zoomScale="130" zoomScaleNormal="70" zoomScaleSheetLayoutView="130" zoomScalePageLayoutView="70" workbookViewId="0">
      <selection activeCell="A116" sqref="A116"/>
    </sheetView>
  </sheetViews>
  <sheetFormatPr defaultColWidth="41.6640625" defaultRowHeight="13.8" x14ac:dyDescent="0.25"/>
  <cols>
    <col min="1" max="1" width="108.33203125" style="3" customWidth="1"/>
    <col min="2" max="2" width="47.109375" style="3" customWidth="1"/>
    <col min="3" max="16384" width="41.6640625" style="3"/>
  </cols>
  <sheetData>
    <row r="1" spans="1:2" s="1" customFormat="1" ht="69.75" customHeight="1" x14ac:dyDescent="0.25">
      <c r="A1" s="85"/>
      <c r="B1" s="85"/>
    </row>
    <row r="2" spans="1:2" s="1" customFormat="1" ht="18" customHeight="1" x14ac:dyDescent="0.25">
      <c r="A2" s="8"/>
      <c r="B2" s="8"/>
    </row>
    <row r="3" spans="1:2" s="1" customFormat="1" ht="15" customHeight="1" x14ac:dyDescent="0.25">
      <c r="A3" s="91" t="s">
        <v>46</v>
      </c>
      <c r="B3" s="92"/>
    </row>
    <row r="4" spans="1:2" s="1" customFormat="1" ht="15" customHeight="1" x14ac:dyDescent="0.25">
      <c r="A4" s="93"/>
      <c r="B4" s="94"/>
    </row>
    <row r="5" spans="1:2" s="1" customFormat="1" ht="15" customHeight="1" x14ac:dyDescent="0.25">
      <c r="A5" s="95"/>
      <c r="B5" s="96"/>
    </row>
    <row r="6" spans="1:2" s="1" customFormat="1" ht="15" customHeight="1" x14ac:dyDescent="0.25">
      <c r="A6" s="86" t="s">
        <v>44</v>
      </c>
      <c r="B6" s="86"/>
    </row>
    <row r="7" spans="1:2" s="1" customFormat="1" ht="12" customHeight="1" x14ac:dyDescent="0.25">
      <c r="A7" s="86"/>
      <c r="B7" s="86"/>
    </row>
    <row r="8" spans="1:2" s="1" customFormat="1" ht="15" x14ac:dyDescent="0.25">
      <c r="A8" s="88" t="s">
        <v>61</v>
      </c>
      <c r="B8" s="88"/>
    </row>
    <row r="9" spans="1:2" s="1" customFormat="1" ht="15" x14ac:dyDescent="0.25">
      <c r="A9" s="9" t="s">
        <v>59</v>
      </c>
      <c r="B9" s="10"/>
    </row>
    <row r="10" spans="1:2" s="1" customFormat="1" ht="15" x14ac:dyDescent="0.25">
      <c r="A10" s="88" t="s">
        <v>62</v>
      </c>
      <c r="B10" s="88"/>
    </row>
    <row r="11" spans="1:2" s="1" customFormat="1" ht="15" x14ac:dyDescent="0.25">
      <c r="A11" s="9" t="s">
        <v>60</v>
      </c>
      <c r="B11" s="10"/>
    </row>
    <row r="12" spans="1:2" s="1" customFormat="1" ht="15" x14ac:dyDescent="0.25">
      <c r="A12" s="9" t="s">
        <v>87</v>
      </c>
      <c r="B12" s="9"/>
    </row>
    <row r="13" spans="1:2" s="1" customFormat="1" ht="15" x14ac:dyDescent="0.25">
      <c r="A13" s="88" t="s">
        <v>86</v>
      </c>
      <c r="B13" s="88"/>
    </row>
    <row r="14" spans="1:2" s="1" customFormat="1" ht="15" x14ac:dyDescent="0.25">
      <c r="A14" s="9"/>
      <c r="B14" s="10"/>
    </row>
    <row r="15" spans="1:2" s="1" customFormat="1" ht="15" x14ac:dyDescent="0.25">
      <c r="A15" s="11" t="s">
        <v>63</v>
      </c>
      <c r="B15" s="12">
        <v>2327041.25</v>
      </c>
    </row>
    <row r="16" spans="1:2" s="1" customFormat="1" ht="15" x14ac:dyDescent="0.25">
      <c r="A16" s="11" t="s">
        <v>64</v>
      </c>
      <c r="B16" s="13"/>
    </row>
    <row r="17" spans="1:2" s="1" customFormat="1" ht="21.75" customHeight="1" x14ac:dyDescent="0.25">
      <c r="A17" s="89" t="s">
        <v>45</v>
      </c>
      <c r="B17" s="90"/>
    </row>
    <row r="18" spans="1:2" s="2" customFormat="1" ht="14.25" customHeight="1" x14ac:dyDescent="0.3">
      <c r="A18" s="14" t="s">
        <v>113</v>
      </c>
      <c r="B18" s="15" t="s">
        <v>47</v>
      </c>
    </row>
    <row r="19" spans="1:2" ht="15.6" x14ac:dyDescent="0.25">
      <c r="A19" s="16" t="s">
        <v>0</v>
      </c>
      <c r="B19" s="17"/>
    </row>
    <row r="20" spans="1:2" ht="15.6" x14ac:dyDescent="0.25">
      <c r="A20" s="18" t="s">
        <v>1</v>
      </c>
      <c r="B20" s="19">
        <v>0</v>
      </c>
    </row>
    <row r="21" spans="1:2" ht="15.6" x14ac:dyDescent="0.25">
      <c r="A21" s="18" t="s">
        <v>2</v>
      </c>
      <c r="B21" s="19">
        <f>SUM(B22:B24)</f>
        <v>0</v>
      </c>
    </row>
    <row r="22" spans="1:2" ht="15" x14ac:dyDescent="0.25">
      <c r="A22" s="20" t="s">
        <v>95</v>
      </c>
      <c r="B22" s="21">
        <v>0</v>
      </c>
    </row>
    <row r="23" spans="1:2" ht="15" x14ac:dyDescent="0.25">
      <c r="A23" s="20" t="s">
        <v>96</v>
      </c>
      <c r="B23" s="21">
        <v>0</v>
      </c>
    </row>
    <row r="24" spans="1:2" ht="15" x14ac:dyDescent="0.25">
      <c r="A24" s="20" t="s">
        <v>77</v>
      </c>
      <c r="B24" s="21">
        <v>0</v>
      </c>
    </row>
    <row r="25" spans="1:2" ht="15.6" x14ac:dyDescent="0.25">
      <c r="A25" s="18" t="s">
        <v>3</v>
      </c>
      <c r="B25" s="19">
        <f>SUM(B26:B28)</f>
        <v>7514542.3399999999</v>
      </c>
    </row>
    <row r="26" spans="1:2" ht="15" x14ac:dyDescent="0.25">
      <c r="A26" s="20" t="s">
        <v>97</v>
      </c>
      <c r="B26" s="22">
        <v>5629306.6399999997</v>
      </c>
    </row>
    <row r="27" spans="1:2" ht="15" x14ac:dyDescent="0.25">
      <c r="A27" s="20" t="s">
        <v>98</v>
      </c>
      <c r="B27" s="22">
        <v>0</v>
      </c>
    </row>
    <row r="28" spans="1:2" ht="15" x14ac:dyDescent="0.25">
      <c r="A28" s="20" t="s">
        <v>85</v>
      </c>
      <c r="B28" s="21">
        <v>1885235.7</v>
      </c>
    </row>
    <row r="29" spans="1:2" ht="15.6" x14ac:dyDescent="0.25">
      <c r="A29" s="23" t="s">
        <v>7</v>
      </c>
      <c r="B29" s="24">
        <f>(B20+B21+B25)</f>
        <v>7514542.3399999999</v>
      </c>
    </row>
    <row r="30" spans="1:2" ht="15" x14ac:dyDescent="0.25">
      <c r="A30" s="25"/>
      <c r="B30" s="22"/>
    </row>
    <row r="31" spans="1:2" ht="15.6" x14ac:dyDescent="0.25">
      <c r="A31" s="16" t="s">
        <v>4</v>
      </c>
      <c r="B31" s="26"/>
    </row>
    <row r="32" spans="1:2" ht="15.6" x14ac:dyDescent="0.25">
      <c r="A32" s="27" t="s">
        <v>72</v>
      </c>
      <c r="B32" s="28">
        <v>2209304.4500000002</v>
      </c>
    </row>
    <row r="33" spans="1:2" ht="15.6" x14ac:dyDescent="0.25">
      <c r="A33" s="29" t="s">
        <v>99</v>
      </c>
      <c r="B33" s="28">
        <v>0</v>
      </c>
    </row>
    <row r="34" spans="1:2" ht="15.6" x14ac:dyDescent="0.25">
      <c r="A34" s="29" t="s">
        <v>100</v>
      </c>
      <c r="B34" s="28">
        <v>108672.83</v>
      </c>
    </row>
    <row r="35" spans="1:2" ht="15.6" x14ac:dyDescent="0.25">
      <c r="A35" s="27" t="s">
        <v>88</v>
      </c>
      <c r="B35" s="28">
        <f>SUM(B36:B38)</f>
        <v>79573.919999999998</v>
      </c>
    </row>
    <row r="36" spans="1:2" ht="15" x14ac:dyDescent="0.25">
      <c r="A36" s="30" t="s">
        <v>89</v>
      </c>
      <c r="B36" s="31">
        <v>61997.34</v>
      </c>
    </row>
    <row r="37" spans="1:2" ht="15" x14ac:dyDescent="0.25">
      <c r="A37" s="30" t="s">
        <v>102</v>
      </c>
      <c r="B37" s="12">
        <v>0</v>
      </c>
    </row>
    <row r="38" spans="1:2" ht="15" x14ac:dyDescent="0.25">
      <c r="A38" s="30" t="s">
        <v>101</v>
      </c>
      <c r="B38" s="31">
        <v>17576.580000000002</v>
      </c>
    </row>
    <row r="39" spans="1:2" ht="15.6" x14ac:dyDescent="0.25">
      <c r="A39" s="32" t="s">
        <v>90</v>
      </c>
      <c r="B39" s="28">
        <v>0</v>
      </c>
    </row>
    <row r="40" spans="1:2" ht="15.6" x14ac:dyDescent="0.25">
      <c r="A40" s="32" t="s">
        <v>91</v>
      </c>
      <c r="B40" s="28">
        <v>0</v>
      </c>
    </row>
    <row r="41" spans="1:2" ht="15.6" x14ac:dyDescent="0.25">
      <c r="A41" s="32" t="s">
        <v>92</v>
      </c>
      <c r="B41" s="33">
        <v>0</v>
      </c>
    </row>
    <row r="42" spans="1:2" ht="15.6" x14ac:dyDescent="0.25">
      <c r="A42" s="32" t="s">
        <v>93</v>
      </c>
      <c r="B42" s="33">
        <v>0</v>
      </c>
    </row>
    <row r="43" spans="1:2" ht="15.6" x14ac:dyDescent="0.25">
      <c r="A43" s="32" t="s">
        <v>94</v>
      </c>
      <c r="B43" s="33">
        <v>287.3</v>
      </c>
    </row>
    <row r="44" spans="1:2" ht="15.6" x14ac:dyDescent="0.25">
      <c r="A44" s="32" t="s">
        <v>114</v>
      </c>
      <c r="B44" s="33">
        <v>14.37</v>
      </c>
    </row>
    <row r="45" spans="1:2" ht="15.6" x14ac:dyDescent="0.25">
      <c r="A45" s="32" t="s">
        <v>115</v>
      </c>
      <c r="B45" s="33">
        <v>79</v>
      </c>
    </row>
    <row r="46" spans="1:2" ht="15.6" x14ac:dyDescent="0.25">
      <c r="A46" s="34" t="s">
        <v>116</v>
      </c>
      <c r="B46" s="35">
        <f>B32+B34+B33+B35+B39+B40+B41+B42+B43+B44+B45</f>
        <v>2397931.87</v>
      </c>
    </row>
    <row r="47" spans="1:2" ht="15.6" x14ac:dyDescent="0.25">
      <c r="A47" s="34"/>
      <c r="B47" s="35"/>
    </row>
    <row r="48" spans="1:2" ht="15.6" x14ac:dyDescent="0.25">
      <c r="A48" s="36" t="s">
        <v>8</v>
      </c>
      <c r="B48" s="37"/>
    </row>
    <row r="49" spans="1:2" ht="15.6" x14ac:dyDescent="0.25">
      <c r="A49" s="38" t="s">
        <v>10</v>
      </c>
      <c r="B49" s="39">
        <f>SUM(B50:B51)</f>
        <v>1937498.81</v>
      </c>
    </row>
    <row r="50" spans="1:2" ht="15" x14ac:dyDescent="0.25">
      <c r="A50" s="30" t="s">
        <v>75</v>
      </c>
      <c r="B50" s="40">
        <v>1919146.11</v>
      </c>
    </row>
    <row r="51" spans="1:2" ht="15" x14ac:dyDescent="0.25">
      <c r="A51" s="30" t="s">
        <v>80</v>
      </c>
      <c r="B51" s="40">
        <v>18352.7</v>
      </c>
    </row>
    <row r="52" spans="1:2" ht="15.6" x14ac:dyDescent="0.25">
      <c r="A52" s="27" t="s">
        <v>103</v>
      </c>
      <c r="B52" s="33">
        <f>SUM(B53)</f>
        <v>0</v>
      </c>
    </row>
    <row r="53" spans="1:2" ht="15" x14ac:dyDescent="0.25">
      <c r="A53" s="41" t="s">
        <v>104</v>
      </c>
      <c r="B53" s="31">
        <v>0</v>
      </c>
    </row>
    <row r="54" spans="1:2" ht="15.6" x14ac:dyDescent="0.25">
      <c r="A54" s="34" t="s">
        <v>105</v>
      </c>
      <c r="B54" s="33">
        <f>B49+B52</f>
        <v>1937498.81</v>
      </c>
    </row>
    <row r="55" spans="1:2" ht="15.6" x14ac:dyDescent="0.25">
      <c r="A55" s="34"/>
      <c r="B55" s="35" t="s">
        <v>78</v>
      </c>
    </row>
    <row r="56" spans="1:2" ht="15.6" x14ac:dyDescent="0.25">
      <c r="A56" s="42" t="s">
        <v>9</v>
      </c>
      <c r="B56" s="43">
        <f>(B46+B54)</f>
        <v>4335430.68</v>
      </c>
    </row>
    <row r="57" spans="1:2" ht="15.6" x14ac:dyDescent="0.25">
      <c r="A57" s="44"/>
      <c r="B57" s="45"/>
    </row>
    <row r="58" spans="1:2" ht="15.6" x14ac:dyDescent="0.25">
      <c r="A58" s="46" t="s">
        <v>11</v>
      </c>
      <c r="B58" s="47"/>
    </row>
    <row r="59" spans="1:2" ht="15.6" x14ac:dyDescent="0.25">
      <c r="A59" s="48" t="s">
        <v>12</v>
      </c>
      <c r="B59" s="49">
        <f>SUM(B60:B61)</f>
        <v>2074821.74</v>
      </c>
    </row>
    <row r="60" spans="1:2" ht="15" x14ac:dyDescent="0.25">
      <c r="A60" s="30" t="s">
        <v>76</v>
      </c>
      <c r="B60" s="50">
        <v>1966148.91</v>
      </c>
    </row>
    <row r="61" spans="1:2" ht="15" x14ac:dyDescent="0.25">
      <c r="A61" s="30" t="s">
        <v>81</v>
      </c>
      <c r="B61" s="50">
        <v>108672.83</v>
      </c>
    </row>
    <row r="62" spans="1:2" ht="15.6" x14ac:dyDescent="0.25">
      <c r="A62" s="32" t="s">
        <v>106</v>
      </c>
      <c r="B62" s="51">
        <f>B63</f>
        <v>0</v>
      </c>
    </row>
    <row r="63" spans="1:2" ht="15" x14ac:dyDescent="0.25">
      <c r="A63" s="30" t="s">
        <v>107</v>
      </c>
      <c r="B63" s="52">
        <v>0</v>
      </c>
    </row>
    <row r="64" spans="1:2" ht="15.6" x14ac:dyDescent="0.3">
      <c r="A64" s="38" t="s">
        <v>108</v>
      </c>
      <c r="B64" s="53">
        <f>B59+B62</f>
        <v>2074821.74</v>
      </c>
    </row>
    <row r="65" spans="1:2" ht="15.6" x14ac:dyDescent="0.25">
      <c r="A65" s="34"/>
      <c r="B65" s="35"/>
    </row>
    <row r="66" spans="1:2" ht="15.6" x14ac:dyDescent="0.25">
      <c r="A66" s="34" t="s">
        <v>65</v>
      </c>
      <c r="B66" s="35"/>
    </row>
    <row r="67" spans="1:2" ht="15" x14ac:dyDescent="0.25">
      <c r="A67" s="54" t="s">
        <v>68</v>
      </c>
      <c r="B67" s="55">
        <f>B64</f>
        <v>2074821.74</v>
      </c>
    </row>
    <row r="68" spans="1:2" ht="15" x14ac:dyDescent="0.25">
      <c r="A68" s="54" t="s">
        <v>66</v>
      </c>
      <c r="B68" s="55">
        <f>B54</f>
        <v>1937498.81</v>
      </c>
    </row>
    <row r="69" spans="1:2" ht="15" x14ac:dyDescent="0.25">
      <c r="A69" s="54" t="s">
        <v>67</v>
      </c>
      <c r="B69" s="55">
        <v>0</v>
      </c>
    </row>
    <row r="70" spans="1:2" ht="15.6" x14ac:dyDescent="0.25">
      <c r="A70" s="34" t="s">
        <v>13</v>
      </c>
      <c r="B70" s="35">
        <f>B67-B68-B69</f>
        <v>137322.92999999993</v>
      </c>
    </row>
    <row r="71" spans="1:2" ht="15.6" x14ac:dyDescent="0.25">
      <c r="A71" s="34"/>
      <c r="B71" s="35"/>
    </row>
    <row r="72" spans="1:2" ht="15.6" x14ac:dyDescent="0.25">
      <c r="A72" s="36" t="s">
        <v>15</v>
      </c>
      <c r="B72" s="56"/>
    </row>
    <row r="73" spans="1:2" ht="15.75" customHeight="1" x14ac:dyDescent="0.25">
      <c r="A73" s="36" t="s">
        <v>14</v>
      </c>
      <c r="B73" s="57"/>
    </row>
    <row r="74" spans="1:2" ht="15.75" customHeight="1" x14ac:dyDescent="0.25">
      <c r="A74" s="58" t="s">
        <v>16</v>
      </c>
      <c r="B74" s="59">
        <v>316870.64</v>
      </c>
    </row>
    <row r="75" spans="1:2" ht="15.75" customHeight="1" x14ac:dyDescent="0.25">
      <c r="A75" s="60" t="s">
        <v>17</v>
      </c>
      <c r="B75" s="59">
        <v>1413105.45</v>
      </c>
    </row>
    <row r="76" spans="1:2" ht="15" x14ac:dyDescent="0.25">
      <c r="A76" s="60" t="s">
        <v>18</v>
      </c>
      <c r="B76" s="59">
        <v>133170.65</v>
      </c>
    </row>
    <row r="77" spans="1:2" ht="15" x14ac:dyDescent="0.25">
      <c r="A77" s="58" t="s">
        <v>36</v>
      </c>
      <c r="B77" s="59">
        <v>6387.26</v>
      </c>
    </row>
    <row r="78" spans="1:2" ht="15" x14ac:dyDescent="0.25">
      <c r="A78" s="58" t="s">
        <v>40</v>
      </c>
      <c r="B78" s="59">
        <v>0</v>
      </c>
    </row>
    <row r="79" spans="1:2" ht="15" x14ac:dyDescent="0.25">
      <c r="A79" s="58" t="s">
        <v>41</v>
      </c>
      <c r="B79" s="59">
        <v>0</v>
      </c>
    </row>
    <row r="80" spans="1:2" s="4" customFormat="1" ht="15" x14ac:dyDescent="0.25">
      <c r="A80" s="61" t="s">
        <v>32</v>
      </c>
      <c r="B80" s="59">
        <v>222934.55</v>
      </c>
    </row>
    <row r="81" spans="1:2" s="4" customFormat="1" ht="15" x14ac:dyDescent="0.25">
      <c r="A81" s="61" t="s">
        <v>33</v>
      </c>
      <c r="B81" s="59">
        <v>2963.21</v>
      </c>
    </row>
    <row r="82" spans="1:2" ht="15" x14ac:dyDescent="0.25">
      <c r="A82" s="61" t="s">
        <v>42</v>
      </c>
      <c r="B82" s="59">
        <v>0</v>
      </c>
    </row>
    <row r="83" spans="1:2" ht="15" x14ac:dyDescent="0.25">
      <c r="A83" s="61" t="s">
        <v>43</v>
      </c>
      <c r="B83" s="59">
        <v>39690.19</v>
      </c>
    </row>
    <row r="84" spans="1:2" ht="15" x14ac:dyDescent="0.25">
      <c r="A84" s="61" t="s">
        <v>37</v>
      </c>
      <c r="B84" s="59">
        <v>15754.74</v>
      </c>
    </row>
    <row r="85" spans="1:2" ht="15" x14ac:dyDescent="0.25">
      <c r="A85" s="61" t="s">
        <v>38</v>
      </c>
      <c r="B85" s="59">
        <v>6227.5</v>
      </c>
    </row>
    <row r="86" spans="1:2" ht="15" x14ac:dyDescent="0.25">
      <c r="A86" s="61" t="s">
        <v>39</v>
      </c>
      <c r="B86" s="59">
        <v>0</v>
      </c>
    </row>
    <row r="87" spans="1:2" ht="15" x14ac:dyDescent="0.25">
      <c r="A87" s="61" t="s">
        <v>48</v>
      </c>
      <c r="B87" s="59">
        <v>89.76</v>
      </c>
    </row>
    <row r="88" spans="1:2" ht="15" x14ac:dyDescent="0.25">
      <c r="A88" s="61" t="s">
        <v>70</v>
      </c>
      <c r="B88" s="59">
        <v>23841.07</v>
      </c>
    </row>
    <row r="89" spans="1:2" ht="15" x14ac:dyDescent="0.25">
      <c r="A89" s="61" t="s">
        <v>71</v>
      </c>
      <c r="B89" s="59">
        <v>0</v>
      </c>
    </row>
    <row r="90" spans="1:2" ht="15" x14ac:dyDescent="0.25">
      <c r="A90" s="61" t="s">
        <v>79</v>
      </c>
      <c r="B90" s="59">
        <v>0</v>
      </c>
    </row>
    <row r="91" spans="1:2" ht="15" x14ac:dyDescent="0.25">
      <c r="A91" s="61" t="s">
        <v>82</v>
      </c>
      <c r="B91" s="59">
        <v>0</v>
      </c>
    </row>
    <row r="92" spans="1:2" ht="15.6" x14ac:dyDescent="0.25">
      <c r="A92" s="32" t="s">
        <v>83</v>
      </c>
      <c r="B92" s="62">
        <f>SUM(B74:B91)</f>
        <v>2181035.0199999996</v>
      </c>
    </row>
    <row r="93" spans="1:2" ht="15.6" x14ac:dyDescent="0.25">
      <c r="A93" s="34"/>
      <c r="B93" s="35"/>
    </row>
    <row r="94" spans="1:2" ht="15.6" x14ac:dyDescent="0.25">
      <c r="A94" s="63" t="s">
        <v>20</v>
      </c>
      <c r="B94" s="64"/>
    </row>
    <row r="95" spans="1:2" s="5" customFormat="1" ht="15" x14ac:dyDescent="0.25">
      <c r="A95" s="65" t="s">
        <v>21</v>
      </c>
      <c r="B95" s="31">
        <f>B67</f>
        <v>2074821.74</v>
      </c>
    </row>
    <row r="96" spans="1:2" s="5" customFormat="1" ht="15" x14ac:dyDescent="0.25">
      <c r="A96" s="30" t="s">
        <v>56</v>
      </c>
      <c r="B96" s="55">
        <v>0</v>
      </c>
    </row>
    <row r="97" spans="1:2" s="5" customFormat="1" ht="15" x14ac:dyDescent="0.25">
      <c r="A97" s="30" t="s">
        <v>57</v>
      </c>
      <c r="B97" s="52">
        <v>0</v>
      </c>
    </row>
    <row r="98" spans="1:2" s="5" customFormat="1" ht="15" x14ac:dyDescent="0.25">
      <c r="A98" s="66" t="s">
        <v>58</v>
      </c>
      <c r="B98" s="52">
        <v>0</v>
      </c>
    </row>
    <row r="99" spans="1:2" s="5" customFormat="1" ht="15.6" x14ac:dyDescent="0.25">
      <c r="A99" s="32" t="s">
        <v>22</v>
      </c>
      <c r="B99" s="51">
        <f t="shared" ref="B99" si="0">B95+B96+B97+B98</f>
        <v>2074821.74</v>
      </c>
    </row>
    <row r="100" spans="1:2" s="5" customFormat="1" ht="15.6" x14ac:dyDescent="0.25">
      <c r="A100" s="32" t="s">
        <v>19</v>
      </c>
      <c r="B100" s="51">
        <f>(B29+B46)-(B69+B92+B96+B97+B98)</f>
        <v>7731439.1900000013</v>
      </c>
    </row>
    <row r="101" spans="1:2" ht="15.6" x14ac:dyDescent="0.25">
      <c r="A101" s="32"/>
      <c r="B101" s="67"/>
    </row>
    <row r="102" spans="1:2" ht="15.6" x14ac:dyDescent="0.25">
      <c r="A102" s="32"/>
      <c r="B102" s="68"/>
    </row>
    <row r="103" spans="1:2" ht="15.6" x14ac:dyDescent="0.25">
      <c r="A103" s="36" t="s">
        <v>49</v>
      </c>
      <c r="B103" s="57"/>
    </row>
    <row r="104" spans="1:2" ht="15" x14ac:dyDescent="0.25">
      <c r="A104" s="58" t="s">
        <v>50</v>
      </c>
      <c r="B104" s="59">
        <v>0</v>
      </c>
    </row>
    <row r="105" spans="1:2" ht="15" x14ac:dyDescent="0.25">
      <c r="A105" s="58" t="s">
        <v>51</v>
      </c>
      <c r="B105" s="59">
        <v>0</v>
      </c>
    </row>
    <row r="106" spans="1:2" ht="15" x14ac:dyDescent="0.25">
      <c r="A106" s="61" t="s">
        <v>52</v>
      </c>
      <c r="B106" s="68">
        <v>0</v>
      </c>
    </row>
    <row r="107" spans="1:2" ht="15" x14ac:dyDescent="0.25">
      <c r="A107" s="61" t="s">
        <v>53</v>
      </c>
      <c r="B107" s="68">
        <v>0</v>
      </c>
    </row>
    <row r="108" spans="1:2" ht="15.6" x14ac:dyDescent="0.25">
      <c r="A108" s="32" t="s">
        <v>54</v>
      </c>
      <c r="B108" s="35">
        <f t="shared" ref="B108" si="1">B104+B105+B106+B107</f>
        <v>0</v>
      </c>
    </row>
    <row r="109" spans="1:2" ht="14.25" customHeight="1" x14ac:dyDescent="0.25">
      <c r="A109" s="32"/>
      <c r="B109" s="35"/>
    </row>
    <row r="110" spans="1:2" ht="15.6" x14ac:dyDescent="0.25">
      <c r="A110" s="32"/>
      <c r="B110" s="52"/>
    </row>
    <row r="111" spans="1:2" ht="15.6" x14ac:dyDescent="0.25">
      <c r="A111" s="46" t="s">
        <v>23</v>
      </c>
      <c r="B111" s="47"/>
    </row>
    <row r="112" spans="1:2" ht="15" x14ac:dyDescent="0.25">
      <c r="A112" s="58" t="s">
        <v>24</v>
      </c>
      <c r="B112" s="52">
        <v>0</v>
      </c>
    </row>
    <row r="113" spans="1:2" ht="15" x14ac:dyDescent="0.25">
      <c r="A113" s="58" t="s">
        <v>34</v>
      </c>
      <c r="B113" s="69">
        <v>0</v>
      </c>
    </row>
    <row r="114" spans="1:2" ht="15.6" x14ac:dyDescent="0.3">
      <c r="A114" s="70" t="s">
        <v>25</v>
      </c>
      <c r="B114" s="71">
        <f t="shared" ref="B114" si="2">B112+B113</f>
        <v>0</v>
      </c>
    </row>
    <row r="115" spans="1:2" s="4" customFormat="1" ht="15.6" x14ac:dyDescent="0.25">
      <c r="A115" s="32"/>
      <c r="B115" s="72"/>
    </row>
    <row r="116" spans="1:2" ht="15.6" x14ac:dyDescent="0.25">
      <c r="A116" s="16" t="s">
        <v>117</v>
      </c>
      <c r="B116" s="73"/>
    </row>
    <row r="117" spans="1:2" ht="15" x14ac:dyDescent="0.25">
      <c r="A117" s="74" t="s">
        <v>26</v>
      </c>
      <c r="B117" s="22">
        <v>0</v>
      </c>
    </row>
    <row r="118" spans="1:2" ht="15.6" x14ac:dyDescent="0.25">
      <c r="A118" s="18" t="s">
        <v>27</v>
      </c>
      <c r="B118" s="19">
        <f>SUM(B119:B121)</f>
        <v>0</v>
      </c>
    </row>
    <row r="119" spans="1:2" ht="15" x14ac:dyDescent="0.25">
      <c r="A119" s="20" t="s">
        <v>74</v>
      </c>
      <c r="B119" s="21">
        <v>0</v>
      </c>
    </row>
    <row r="120" spans="1:2" ht="15" x14ac:dyDescent="0.25">
      <c r="A120" s="20" t="s">
        <v>109</v>
      </c>
      <c r="B120" s="21">
        <v>0</v>
      </c>
    </row>
    <row r="121" spans="1:2" ht="15" x14ac:dyDescent="0.25">
      <c r="A121" s="20" t="s">
        <v>112</v>
      </c>
      <c r="B121" s="21">
        <v>0</v>
      </c>
    </row>
    <row r="122" spans="1:2" ht="15.6" x14ac:dyDescent="0.25">
      <c r="A122" s="18" t="s">
        <v>35</v>
      </c>
      <c r="B122" s="75">
        <f>SUM(B123:B125)</f>
        <v>7731439.1900000004</v>
      </c>
    </row>
    <row r="123" spans="1:2" ht="14.25" customHeight="1" x14ac:dyDescent="0.25">
      <c r="A123" s="20" t="s">
        <v>73</v>
      </c>
      <c r="B123" s="21">
        <v>5738306.7800000003</v>
      </c>
    </row>
    <row r="124" spans="1:2" ht="14.25" customHeight="1" x14ac:dyDescent="0.25">
      <c r="A124" s="20" t="s">
        <v>110</v>
      </c>
      <c r="B124" s="21">
        <v>0</v>
      </c>
    </row>
    <row r="125" spans="1:2" ht="15" x14ac:dyDescent="0.25">
      <c r="A125" s="20" t="s">
        <v>111</v>
      </c>
      <c r="B125" s="21">
        <v>1993132.41</v>
      </c>
    </row>
    <row r="126" spans="1:2" ht="15.6" x14ac:dyDescent="0.25">
      <c r="A126" s="70" t="s">
        <v>69</v>
      </c>
      <c r="B126" s="76">
        <f>(B29+B46)-(B69+B92+B96+B97+B98)</f>
        <v>7731439.1900000013</v>
      </c>
    </row>
    <row r="127" spans="1:2" ht="15" x14ac:dyDescent="0.25">
      <c r="A127" s="77" t="s">
        <v>5</v>
      </c>
      <c r="B127" s="78"/>
    </row>
    <row r="128" spans="1:2" ht="15.6" x14ac:dyDescent="0.25">
      <c r="A128" s="79" t="s">
        <v>28</v>
      </c>
      <c r="B128" s="80"/>
    </row>
    <row r="129" spans="1:2" ht="15.6" x14ac:dyDescent="0.25">
      <c r="A129" s="81" t="s">
        <v>29</v>
      </c>
      <c r="B129" s="76">
        <v>0</v>
      </c>
    </row>
    <row r="130" spans="1:2" ht="15.6" x14ac:dyDescent="0.25">
      <c r="A130" s="81" t="s">
        <v>30</v>
      </c>
      <c r="B130" s="76">
        <v>0</v>
      </c>
    </row>
    <row r="131" spans="1:2" ht="15.6" x14ac:dyDescent="0.25">
      <c r="A131" s="81" t="s">
        <v>31</v>
      </c>
      <c r="B131" s="76">
        <v>0</v>
      </c>
    </row>
    <row r="132" spans="1:2" ht="15.6" x14ac:dyDescent="0.25">
      <c r="A132" s="79" t="s">
        <v>6</v>
      </c>
      <c r="B132" s="82">
        <f t="shared" ref="B132" si="3">B129+B130+B131</f>
        <v>0</v>
      </c>
    </row>
    <row r="133" spans="1:2" ht="15" x14ac:dyDescent="0.25">
      <c r="A133" s="87" t="s">
        <v>55</v>
      </c>
      <c r="B133" s="83"/>
    </row>
    <row r="134" spans="1:2" ht="15" x14ac:dyDescent="0.25">
      <c r="A134" s="87"/>
      <c r="B134" s="83"/>
    </row>
    <row r="135" spans="1:2" ht="15" x14ac:dyDescent="0.25">
      <c r="A135" s="87"/>
      <c r="B135" s="83"/>
    </row>
    <row r="136" spans="1:2" x14ac:dyDescent="0.25">
      <c r="A136" s="7"/>
      <c r="B136" s="6"/>
    </row>
    <row r="137" spans="1:2" x14ac:dyDescent="0.25">
      <c r="A137" s="7"/>
      <c r="B137" s="6"/>
    </row>
    <row r="138" spans="1:2" x14ac:dyDescent="0.25">
      <c r="A138" s="7"/>
      <c r="B138" s="6"/>
    </row>
    <row r="139" spans="1:2" x14ac:dyDescent="0.25">
      <c r="A139" s="7"/>
      <c r="B139" s="6"/>
    </row>
    <row r="140" spans="1:2" x14ac:dyDescent="0.25">
      <c r="A140" s="7"/>
      <c r="B140" s="6"/>
    </row>
    <row r="141" spans="1:2" x14ac:dyDescent="0.25">
      <c r="A141" s="7"/>
      <c r="B141" s="6"/>
    </row>
    <row r="142" spans="1:2" x14ac:dyDescent="0.25">
      <c r="A142" s="7"/>
      <c r="B142" s="6"/>
    </row>
    <row r="143" spans="1:2" ht="15" customHeight="1" x14ac:dyDescent="0.25">
      <c r="A143" s="84" t="s">
        <v>84</v>
      </c>
      <c r="B143" s="84"/>
    </row>
    <row r="144" spans="1:2" ht="14.25" customHeight="1" x14ac:dyDescent="0.25">
      <c r="A144" s="84"/>
      <c r="B144" s="84"/>
    </row>
    <row r="145" spans="1:2" x14ac:dyDescent="0.25">
      <c r="A145" s="84"/>
      <c r="B145" s="84"/>
    </row>
    <row r="146" spans="1:2" x14ac:dyDescent="0.25">
      <c r="A146" s="84"/>
      <c r="B146" s="84"/>
    </row>
    <row r="147" spans="1:2" x14ac:dyDescent="0.25">
      <c r="A147" s="84"/>
      <c r="B147" s="84"/>
    </row>
    <row r="148" spans="1:2" x14ac:dyDescent="0.25">
      <c r="A148" s="84"/>
      <c r="B148" s="84"/>
    </row>
  </sheetData>
  <dataConsolidate/>
  <mergeCells count="9">
    <mergeCell ref="A143:B148"/>
    <mergeCell ref="A1:B1"/>
    <mergeCell ref="A6:B7"/>
    <mergeCell ref="A133:A135"/>
    <mergeCell ref="A8:B8"/>
    <mergeCell ref="A10:B10"/>
    <mergeCell ref="A13:B13"/>
    <mergeCell ref="A17:B17"/>
    <mergeCell ref="A3:B5"/>
  </mergeCells>
  <pageMargins left="0.36" right="0.25" top="0.75" bottom="0.75" header="0.3" footer="0.3"/>
  <pageSetup paperSize="9" scale="62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02.2026</vt:lpstr>
      <vt:lpstr>'02.2026'!Area_de_impressao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2026-01-08T17:50:54Z</cp:lastPrinted>
  <dcterms:created xsi:type="dcterms:W3CDTF">2021-09-23T15:15:02Z</dcterms:created>
  <dcterms:modified xsi:type="dcterms:W3CDTF">2026-03-13T20:05:04Z</dcterms:modified>
</cp:coreProperties>
</file>