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MARCELLA\Planilhas Relatorio Comparativo\Filial Herso\2026\"/>
    </mc:Choice>
  </mc:AlternateContent>
  <xr:revisionPtr revIDLastSave="0" documentId="13_ncr:1_{EA22ADF1-4668-4B84-924A-5C558BD520CE}" xr6:coauthVersionLast="47" xr6:coauthVersionMax="47" xr10:uidLastSave="{00000000-0000-0000-0000-000000000000}"/>
  <bookViews>
    <workbookView xWindow="28680" yWindow="1425" windowWidth="29040" windowHeight="15720" tabRatio="500" xr2:uid="{00000000-000D-0000-FFFF-FFFF00000000}"/>
  </bookViews>
  <sheets>
    <sheet name="03.2026" sheetId="1" r:id="rId1"/>
  </sheets>
  <definedNames>
    <definedName name="_xlnm.Print_Area" localSheetId="0">'03.2026'!$A$1:$B$144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8" i="1" l="1"/>
  <c r="B47" i="1" s="1"/>
  <c r="B35" i="1"/>
  <c r="B34" i="1" s="1"/>
  <c r="B44" i="1" s="1"/>
  <c r="B31" i="1"/>
  <c r="B120" i="1"/>
  <c r="B57" i="1"/>
  <c r="B50" i="1" l="1"/>
  <c r="B89" i="1" l="1"/>
  <c r="B92" i="1" s="1"/>
  <c r="B116" i="1" l="1"/>
  <c r="B20" i="1" l="1"/>
  <c r="B52" i="1" l="1"/>
  <c r="B60" i="1" l="1"/>
  <c r="B62" i="1" s="1"/>
  <c r="B24" i="1" l="1"/>
  <c r="B28" i="1" s="1"/>
  <c r="B100" i="1" s="1"/>
  <c r="B124" i="1" l="1"/>
  <c r="B54" i="1"/>
  <c r="B66" i="1" l="1"/>
  <c r="B130" i="1" l="1"/>
  <c r="B112" i="1"/>
  <c r="B107" i="1"/>
  <c r="B95" i="1" l="1"/>
  <c r="B99" i="1" s="1"/>
  <c r="B65" i="1"/>
  <c r="B68" i="1" s="1"/>
</calcChain>
</file>

<file path=xl/sharedStrings.xml><?xml version="1.0" encoding="utf-8"?>
<sst xmlns="http://schemas.openxmlformats.org/spreadsheetml/2006/main" count="117" uniqueCount="117">
  <si>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</si>
  <si>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</si>
  <si>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</si>
  <si>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</si>
  <si>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</si>
  <si>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</si>
  <si>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</si>
  <si>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</si>
  <si>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</si>
  <si>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</si>
  <si>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</si>
  <si>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</si>
  <si>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</si>
  <si>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</si>
  <si>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</si>
  <si>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</si>
  <si>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</si>
  <si>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</si>
  <si>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</si>
  <si>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</si>
  <si>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</si>
  <si>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</si>
  <si>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</si>
  <si>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</si>
  <si>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</si>
  <si>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</si>
  <si>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</si>
  <si>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</si>
  <si>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</si>
  <si>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</si>
  <si>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</si>
  <si>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</si>
  <si>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</si>
  <si>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</si>
  <si>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</si>
  <si>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</si>
  <si>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</si>
  <si>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</si>
  <si>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</si>
  <si>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</si>
  <si>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</si>
  <si>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</si>
  <si>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</si>
  <si>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</si>
  <si>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</si>
  <si>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</si>
  <si>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</si>
  <si>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</si>
  <si>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</si>
  <si>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</si>
  <si>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</si>
  <si>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</si>
  <si>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</si>
  <si>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</si>
  <si>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</si>
  <si>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</si>
  <si>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</si>
  <si>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</si>
  <si>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</si>
  <si>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</si>
  <si>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</si>
  <si>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</si>
  <si>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</si>
  <si>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</si>
  <si>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</si>
  <si>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</si>
  <si>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</si>
  <si>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</si>
  <si>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</si>
  <si>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</si>
  <si>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</si>
  <si>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</si>
  <si>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</si>
  <si>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</si>
  <si>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</si>
  <si>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</si>
  <si>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</si>
  <si>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</si>
  <si>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</si>
  <si>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</si>
  <si>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</si>
  <si>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</si>
  <si>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</si>
  <si>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</si>
  <si>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</si>
  <si>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</si>
  <si>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</si>
  <si>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</si>
  <si>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</si>
  <si>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</si>
  <si>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</si>
  <si>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</si>
  <si>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</si>
  <si>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</si>
  <si>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</si>
  <si>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</si>
  <si>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</si>
  <si>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</si>
  <si>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</si>
  <si>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</si>
  <si>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</si>
  <si>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</si>
  <si>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</si>
  <si>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</si>
  <si>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</si>
  <si>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</si>
  <si>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</si>
  <si>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5.1.17 Custas Processuais</t>
  </si>
  <si>
    <t>5.1.18 Devolução de Verba ao Poder Público</t>
  </si>
  <si>
    <t xml:space="preserve">5.1.19 Devolução de Pagamento </t>
  </si>
  <si>
    <t>TOTAL DE SAIDAS E RETENÇÕES (PAGAMENTOS CUSTEIOS 5=  SOMA 5.1.1 Á 5.1.19</t>
  </si>
  <si>
    <t>2.3 Repasse - C/C 580134398-5 (6958-2) - APLICAÇÃO 3%</t>
  </si>
  <si>
    <t>SUBTOTAL DE SAÍDAS (5= SOMA 5.1.1 á 5.1.17 )</t>
  </si>
  <si>
    <t>3.0 Reembolso Rateio (+)</t>
  </si>
  <si>
    <t>SUBTOTAL  DE ENTRADAS (2= 2.1+2.2+2.3+2.4+2.5+2.6+2.7+2.8+2.9+3.0)</t>
  </si>
  <si>
    <t>Competência: 03/2026</t>
  </si>
  <si>
    <t>9.SALDO BANCÁRIO FINAL EM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</si>
</sst>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4" fontId="3" fillId="0" borderId="0" xfId="0" applyNumberFormat="1" applyFont="1"/>
    <xf numFmtId="0" fontId="3" fillId="2" borderId="0" xfId="0" applyFont="1" applyFill="1"/>
    <xf numFmtId="0" fontId="6" fillId="0" borderId="0" xfId="0" applyFont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8" fontId="7" fillId="0" borderId="1" xfId="0" applyNumberFormat="1" applyFont="1" applyBorder="1"/>
    <xf numFmtId="4" fontId="8" fillId="2" borderId="1" xfId="0" applyNumberFormat="1" applyFont="1" applyFill="1" applyBorder="1" applyAlignment="1">
      <alignment horizontal="left"/>
    </xf>
    <xf numFmtId="0" fontId="9" fillId="2" borderId="1" xfId="0" applyFont="1" applyFill="1" applyBorder="1"/>
    <xf numFmtId="17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 shrinkToFit="1"/>
    </xf>
    <xf numFmtId="44" fontId="10" fillId="0" borderId="1" xfId="1" applyNumberFormat="1" applyFont="1" applyBorder="1" applyAlignment="1" applyProtection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44" fontId="7" fillId="0" borderId="1" xfId="0" applyNumberFormat="1" applyFont="1" applyBorder="1"/>
    <xf numFmtId="44" fontId="7" fillId="8" borderId="1" xfId="1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44" fontId="10" fillId="2" borderId="1" xfId="1" applyNumberFormat="1" applyFont="1" applyFill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44" fontId="7" fillId="0" borderId="1" xfId="1" applyNumberFormat="1" applyFont="1" applyBorder="1" applyAlignment="1" applyProtection="1">
      <alignment vertical="center"/>
    </xf>
    <xf numFmtId="0" fontId="10" fillId="3" borderId="1" xfId="0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44" fontId="10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7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8" borderId="1" xfId="0" applyNumberFormat="1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44" fontId="11" fillId="11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44" fontId="11" fillId="7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10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44" fontId="8" fillId="4" borderId="1" xfId="0" applyNumberFormat="1" applyFont="1" applyFill="1" applyBorder="1" applyAlignment="1">
      <alignment horizontal="right"/>
    </xf>
    <xf numFmtId="44" fontId="10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4" fontId="10" fillId="2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0" fillId="6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horizontal="right"/>
    </xf>
    <xf numFmtId="44" fontId="7" fillId="2" borderId="1" xfId="0" applyNumberFormat="1" applyFont="1" applyFill="1" applyBorder="1" applyAlignment="1">
      <alignment vertical="center"/>
    </xf>
    <xf numFmtId="44" fontId="7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44" fontId="10" fillId="5" borderId="1" xfId="0" applyNumberFormat="1" applyFont="1" applyFill="1" applyBorder="1" applyAlignment="1">
      <alignment horizontal="right"/>
    </xf>
    <xf numFmtId="44" fontId="7" fillId="3" borderId="1" xfId="1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>
      <alignment vertical="center" shrinkToFit="1"/>
    </xf>
    <xf numFmtId="44" fontId="10" fillId="8" borderId="1" xfId="1" applyNumberFormat="1" applyFont="1" applyFill="1" applyBorder="1" applyAlignment="1" applyProtection="1">
      <alignment vertical="center"/>
    </xf>
    <xf numFmtId="0" fontId="10" fillId="13" borderId="1" xfId="0" applyFont="1" applyFill="1" applyBorder="1" applyAlignment="1">
      <alignment vertical="center"/>
    </xf>
    <xf numFmtId="44" fontId="10" fillId="13" borderId="1" xfId="1" applyNumberFormat="1" applyFont="1" applyFill="1" applyBorder="1" applyAlignment="1" applyProtection="1">
      <alignment vertical="center"/>
    </xf>
    <xf numFmtId="0" fontId="10" fillId="4" borderId="1" xfId="0" applyFont="1" applyFill="1" applyBorder="1" applyAlignment="1">
      <alignment vertical="top"/>
    </xf>
    <xf numFmtId="44" fontId="7" fillId="4" borderId="1" xfId="0" applyNumberFormat="1" applyFont="1" applyFill="1" applyBorder="1" applyAlignment="1">
      <alignment vertical="top"/>
    </xf>
    <xf numFmtId="0" fontId="7" fillId="13" borderId="1" xfId="0" applyFont="1" applyFill="1" applyBorder="1" applyAlignment="1">
      <alignment vertical="top"/>
    </xf>
    <xf numFmtId="44" fontId="10" fillId="4" borderId="1" xfId="1" applyNumberFormat="1" applyFont="1" applyFill="1" applyBorder="1" applyAlignment="1" applyProtection="1">
      <alignment vertical="center"/>
    </xf>
    <xf numFmtId="0" fontId="10" fillId="13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4" fontId="10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44" fontId="7" fillId="2" borderId="1" xfId="0" applyNumberFormat="1" applyFont="1" applyFill="1" applyBorder="1"/>
    <xf numFmtId="0" fontId="7" fillId="13" borderId="1" xfId="0" applyFont="1" applyFill="1" applyBorder="1"/>
    <xf numFmtId="44" fontId="7" fillId="13" borderId="1" xfId="0" applyNumberFormat="1" applyFont="1" applyFill="1" applyBorder="1" applyAlignment="1">
      <alignment horizontal="center"/>
    </xf>
    <xf numFmtId="0" fontId="7" fillId="1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208308</xdr:colOff>
      <xdr:row>0</xdr:row>
      <xdr:rowOff>40170</xdr:rowOff>
    </xdr:from>
    <xdr:to>
      <xdr:col>1</xdr:col>
      <xdr:colOff>2990932</xdr:colOff>
      <xdr:row>0</xdr:row>
      <xdr:rowOff>855675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783" y="40170"/>
          <a:ext cx="2778814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4"/>
  <sheetViews>
    <sheetView showGridLines="0" tabSelected="1" view="pageBreakPreview" topLeftCell="A121" zoomScale="130" zoomScaleNormal="70" zoomScaleSheetLayoutView="130" zoomScalePageLayoutView="70" workbookViewId="0">
      <selection activeCell="A138" sqref="A138"/>
    </sheetView>
  </sheetViews>
  <sheetFormatPr defaultColWidth="41.6640625" defaultRowHeight="13.8" x14ac:dyDescent="0.25"/>
  <cols>
    <col min="1" max="1" width="108.33203125" style="2" customWidth="1"/>
    <col min="2" max="2" width="45.6640625" style="2" customWidth="1"/>
    <col min="3" max="16384" width="41.6640625" style="2"/>
  </cols>
  <sheetData>
    <row r="1" spans="1:2" s="1" customFormat="1" ht="69.75" customHeight="1" x14ac:dyDescent="0.25">
      <c r="A1" s="83"/>
      <c r="B1" s="83"/>
    </row>
    <row r="2" spans="1:2" s="1" customFormat="1" ht="15" customHeight="1" x14ac:dyDescent="0.25">
      <c r="A2" s="89" t="s">
        <v>49</v>
      </c>
      <c r="B2" s="90"/>
    </row>
    <row r="3" spans="1:2" s="1" customFormat="1" ht="15" customHeight="1" x14ac:dyDescent="0.25">
      <c r="A3" s="91"/>
      <c r="B3" s="92"/>
    </row>
    <row r="4" spans="1:2" s="1" customFormat="1" ht="15" customHeight="1" x14ac:dyDescent="0.25">
      <c r="A4" s="93"/>
      <c r="B4" s="94"/>
    </row>
    <row r="5" spans="1:2" s="1" customFormat="1" ht="15" customHeight="1" x14ac:dyDescent="0.25">
      <c r="A5" s="84" t="s">
        <v>45</v>
      </c>
      <c r="B5" s="84"/>
    </row>
    <row r="6" spans="1:2" s="1" customFormat="1" ht="12" customHeight="1" x14ac:dyDescent="0.25">
      <c r="A6" s="84"/>
      <c r="B6" s="84"/>
    </row>
    <row r="7" spans="1:2" s="1" customFormat="1" ht="15" x14ac:dyDescent="0.25">
      <c r="A7" s="86" t="s">
        <v>46</v>
      </c>
      <c r="B7" s="86"/>
    </row>
    <row r="8" spans="1:2" s="1" customFormat="1" ht="15" x14ac:dyDescent="0.25">
      <c r="A8" s="7" t="s">
        <v>74</v>
      </c>
      <c r="B8" s="8"/>
    </row>
    <row r="9" spans="1:2" s="1" customFormat="1" ht="15" x14ac:dyDescent="0.25">
      <c r="A9" s="86" t="s">
        <v>75</v>
      </c>
      <c r="B9" s="86"/>
    </row>
    <row r="10" spans="1:2" s="1" customFormat="1" ht="15" x14ac:dyDescent="0.25">
      <c r="A10" s="7" t="s">
        <v>47</v>
      </c>
      <c r="B10" s="8"/>
    </row>
    <row r="11" spans="1:2" s="1" customFormat="1" ht="15" x14ac:dyDescent="0.25">
      <c r="A11" s="7" t="s">
        <v>77</v>
      </c>
      <c r="B11" s="7"/>
    </row>
    <row r="12" spans="1:2" s="1" customFormat="1" ht="15" x14ac:dyDescent="0.25">
      <c r="A12" s="86" t="s">
        <v>76</v>
      </c>
      <c r="B12" s="86"/>
    </row>
    <row r="13" spans="1:2" s="1" customFormat="1" ht="15" x14ac:dyDescent="0.25">
      <c r="A13" s="7"/>
      <c r="B13" s="8"/>
    </row>
    <row r="14" spans="1:2" s="1" customFormat="1" ht="15" x14ac:dyDescent="0.25">
      <c r="A14" s="9"/>
      <c r="B14" s="10">
        <v>6097982.8399999999</v>
      </c>
    </row>
    <row r="15" spans="1:2" s="1" customFormat="1" ht="15" x14ac:dyDescent="0.25">
      <c r="A15" s="9" t="s">
        <v>78</v>
      </c>
      <c r="B15" s="11"/>
    </row>
    <row r="16" spans="1:2" s="1" customFormat="1" ht="21.75" customHeight="1" x14ac:dyDescent="0.25">
      <c r="A16" s="87" t="s">
        <v>48</v>
      </c>
      <c r="B16" s="88"/>
    </row>
    <row r="17" spans="1:3" ht="14.25" customHeight="1" x14ac:dyDescent="0.3">
      <c r="A17" s="12" t="s">
        <v>115</v>
      </c>
      <c r="B17" s="13" t="s">
        <v>50</v>
      </c>
    </row>
    <row r="18" spans="1:3" ht="15.6" x14ac:dyDescent="0.25">
      <c r="A18" s="23" t="s">
        <v>0</v>
      </c>
      <c r="B18" s="77"/>
    </row>
    <row r="19" spans="1:3" ht="15.6" x14ac:dyDescent="0.25">
      <c r="A19" s="14" t="s">
        <v>1</v>
      </c>
      <c r="B19" s="15">
        <v>0</v>
      </c>
    </row>
    <row r="20" spans="1:3" ht="15.6" x14ac:dyDescent="0.25">
      <c r="A20" s="14" t="s">
        <v>2</v>
      </c>
      <c r="B20" s="15">
        <f>SUM(B21:B23)</f>
        <v>0</v>
      </c>
    </row>
    <row r="21" spans="1:3" ht="15" x14ac:dyDescent="0.25">
      <c r="A21" s="16" t="s">
        <v>91</v>
      </c>
      <c r="B21" s="17">
        <v>0</v>
      </c>
    </row>
    <row r="22" spans="1:3" ht="15" x14ac:dyDescent="0.25">
      <c r="A22" s="16" t="s">
        <v>92</v>
      </c>
      <c r="B22" s="18">
        <v>0</v>
      </c>
    </row>
    <row r="23" spans="1:3" ht="15" x14ac:dyDescent="0.25">
      <c r="A23" s="16" t="s">
        <v>88</v>
      </c>
      <c r="B23" s="18">
        <v>0</v>
      </c>
    </row>
    <row r="24" spans="1:3" ht="15.6" x14ac:dyDescent="0.25">
      <c r="A24" s="14" t="s">
        <v>3</v>
      </c>
      <c r="B24" s="15">
        <f>SUM(B25:B27)</f>
        <v>13125755.859999999</v>
      </c>
    </row>
    <row r="25" spans="1:3" ht="15" x14ac:dyDescent="0.25">
      <c r="A25" s="16" t="s">
        <v>90</v>
      </c>
      <c r="B25" s="18">
        <v>4736280.32</v>
      </c>
      <c r="C25" s="3"/>
    </row>
    <row r="26" spans="1:3" ht="15" x14ac:dyDescent="0.25">
      <c r="A26" s="16" t="s">
        <v>89</v>
      </c>
      <c r="B26" s="18">
        <v>153007.87</v>
      </c>
      <c r="C26" s="3"/>
    </row>
    <row r="27" spans="1:3" ht="15" x14ac:dyDescent="0.25">
      <c r="A27" s="16" t="s">
        <v>87</v>
      </c>
      <c r="B27" s="18">
        <v>8236467.6699999999</v>
      </c>
      <c r="C27" s="3"/>
    </row>
    <row r="28" spans="1:3" ht="15.6" x14ac:dyDescent="0.25">
      <c r="A28" s="19" t="s">
        <v>7</v>
      </c>
      <c r="B28" s="20">
        <f>(B19+B20+B24)</f>
        <v>13125755.859999999</v>
      </c>
      <c r="C28" s="3"/>
    </row>
    <row r="29" spans="1:3" ht="15" x14ac:dyDescent="0.25">
      <c r="A29" s="21"/>
      <c r="B29" s="22"/>
      <c r="C29" s="3"/>
    </row>
    <row r="30" spans="1:3" ht="15.6" x14ac:dyDescent="0.25">
      <c r="A30" s="23" t="s">
        <v>4</v>
      </c>
      <c r="B30" s="24"/>
      <c r="C30" s="3"/>
    </row>
    <row r="31" spans="1:3" ht="15.6" x14ac:dyDescent="0.25">
      <c r="A31" s="25" t="s">
        <v>83</v>
      </c>
      <c r="B31" s="26">
        <f>538521.44+4684199.71+891098.26</f>
        <v>6113819.4100000001</v>
      </c>
      <c r="C31" s="3"/>
    </row>
    <row r="32" spans="1:3" ht="15.6" x14ac:dyDescent="0.25">
      <c r="A32" s="25" t="s">
        <v>82</v>
      </c>
      <c r="B32" s="26">
        <v>0</v>
      </c>
      <c r="C32" s="4"/>
    </row>
    <row r="33" spans="1:3" ht="15.6" x14ac:dyDescent="0.25">
      <c r="A33" s="25" t="s">
        <v>111</v>
      </c>
      <c r="B33" s="26">
        <v>325662.05</v>
      </c>
      <c r="C33" s="3"/>
    </row>
    <row r="34" spans="1:3" ht="15.6" x14ac:dyDescent="0.25">
      <c r="A34" s="25" t="s">
        <v>65</v>
      </c>
      <c r="B34" s="26">
        <f>SUM(B35,B36,B37)</f>
        <v>185711.89</v>
      </c>
      <c r="C34" s="3"/>
    </row>
    <row r="35" spans="1:3" ht="15" x14ac:dyDescent="0.25">
      <c r="A35" s="27" t="s">
        <v>84</v>
      </c>
      <c r="B35" s="28">
        <f>57047+29159.26</f>
        <v>86206.26</v>
      </c>
      <c r="C35" s="3"/>
    </row>
    <row r="36" spans="1:3" ht="15" x14ac:dyDescent="0.25">
      <c r="A36" s="27" t="s">
        <v>85</v>
      </c>
      <c r="B36" s="28">
        <v>1814.78</v>
      </c>
      <c r="C36" s="3"/>
    </row>
    <row r="37" spans="1:3" ht="15" x14ac:dyDescent="0.25">
      <c r="A37" s="27" t="s">
        <v>86</v>
      </c>
      <c r="B37" s="28">
        <v>97690.85</v>
      </c>
      <c r="C37" s="3"/>
    </row>
    <row r="38" spans="1:3" ht="15.6" x14ac:dyDescent="0.25">
      <c r="A38" s="29" t="s">
        <v>66</v>
      </c>
      <c r="B38" s="26">
        <v>637.02</v>
      </c>
    </row>
    <row r="39" spans="1:3" ht="15.6" x14ac:dyDescent="0.25">
      <c r="A39" s="29" t="s">
        <v>67</v>
      </c>
      <c r="B39" s="26">
        <v>0</v>
      </c>
    </row>
    <row r="40" spans="1:3" ht="15.6" x14ac:dyDescent="0.25">
      <c r="A40" s="29" t="s">
        <v>68</v>
      </c>
      <c r="B40" s="26">
        <v>0</v>
      </c>
      <c r="C40" s="3"/>
    </row>
    <row r="41" spans="1:3" ht="15.6" x14ac:dyDescent="0.25">
      <c r="A41" s="29" t="s">
        <v>69</v>
      </c>
      <c r="B41" s="26">
        <v>0</v>
      </c>
      <c r="C41" s="3"/>
    </row>
    <row r="42" spans="1:3" ht="15.6" x14ac:dyDescent="0.25">
      <c r="A42" s="29" t="s">
        <v>81</v>
      </c>
      <c r="B42" s="26">
        <v>0</v>
      </c>
      <c r="C42" s="3"/>
    </row>
    <row r="43" spans="1:3" ht="15.6" x14ac:dyDescent="0.25">
      <c r="A43" s="29" t="s">
        <v>113</v>
      </c>
      <c r="B43" s="26">
        <v>19.37</v>
      </c>
      <c r="C43" s="3"/>
    </row>
    <row r="44" spans="1:3" ht="15.6" x14ac:dyDescent="0.25">
      <c r="A44" s="30" t="s">
        <v>114</v>
      </c>
      <c r="B44" s="31">
        <f>SUM(B31+B32+B33+B34+B38+B39+B40+B41+B42+B43)</f>
        <v>6625849.7399999993</v>
      </c>
      <c r="C44" s="3"/>
    </row>
    <row r="45" spans="1:3" ht="15.6" x14ac:dyDescent="0.25">
      <c r="A45" s="30"/>
      <c r="B45" s="31"/>
    </row>
    <row r="46" spans="1:3" ht="15.6" x14ac:dyDescent="0.25">
      <c r="A46" s="32" t="s">
        <v>8</v>
      </c>
      <c r="B46" s="33"/>
    </row>
    <row r="47" spans="1:3" ht="15.6" x14ac:dyDescent="0.25">
      <c r="A47" s="34" t="s">
        <v>10</v>
      </c>
      <c r="B47" s="35">
        <f>SUM(B48:B49)</f>
        <v>5536764.1400000006</v>
      </c>
    </row>
    <row r="48" spans="1:3" ht="15" x14ac:dyDescent="0.25">
      <c r="A48" s="36" t="s">
        <v>95</v>
      </c>
      <c r="B48" s="37">
        <f>5299167.6+2202.12+1558.44+233835.98</f>
        <v>5536764.1400000006</v>
      </c>
    </row>
    <row r="49" spans="1:3" ht="15" x14ac:dyDescent="0.25">
      <c r="A49" s="36" t="s">
        <v>94</v>
      </c>
      <c r="B49" s="37">
        <v>0</v>
      </c>
    </row>
    <row r="50" spans="1:3" ht="15.6" x14ac:dyDescent="0.25">
      <c r="A50" s="25" t="s">
        <v>63</v>
      </c>
      <c r="B50" s="26">
        <f>B51</f>
        <v>0</v>
      </c>
    </row>
    <row r="51" spans="1:3" ht="15" x14ac:dyDescent="0.25">
      <c r="A51" s="36" t="s">
        <v>93</v>
      </c>
      <c r="B51" s="37">
        <v>0</v>
      </c>
      <c r="C51" s="4"/>
    </row>
    <row r="52" spans="1:3" ht="15.6" x14ac:dyDescent="0.25">
      <c r="A52" s="30" t="s">
        <v>11</v>
      </c>
      <c r="B52" s="26">
        <f>B47+B50</f>
        <v>5536764.1400000006</v>
      </c>
    </row>
    <row r="53" spans="1:3" ht="15.6" x14ac:dyDescent="0.25">
      <c r="A53" s="30"/>
      <c r="B53" s="31"/>
    </row>
    <row r="54" spans="1:3" ht="15.6" x14ac:dyDescent="0.25">
      <c r="A54" s="38" t="s">
        <v>9</v>
      </c>
      <c r="B54" s="39">
        <f>(B44+B52)</f>
        <v>12162613.879999999</v>
      </c>
    </row>
    <row r="55" spans="1:3" ht="15.6" x14ac:dyDescent="0.25">
      <c r="A55" s="40"/>
      <c r="B55" s="41"/>
    </row>
    <row r="56" spans="1:3" ht="15.6" x14ac:dyDescent="0.25">
      <c r="A56" s="42" t="s">
        <v>12</v>
      </c>
      <c r="B56" s="43"/>
    </row>
    <row r="57" spans="1:3" ht="15.6" x14ac:dyDescent="0.25">
      <c r="A57" s="44" t="s">
        <v>13</v>
      </c>
      <c r="B57" s="45">
        <f>SUM(B58:B59)</f>
        <v>5496485.8300000001</v>
      </c>
    </row>
    <row r="58" spans="1:3" ht="15" x14ac:dyDescent="0.25">
      <c r="A58" s="27" t="s">
        <v>96</v>
      </c>
      <c r="B58" s="46">
        <v>5496485.8300000001</v>
      </c>
    </row>
    <row r="59" spans="1:3" ht="15" x14ac:dyDescent="0.25">
      <c r="A59" s="27" t="s">
        <v>97</v>
      </c>
      <c r="B59" s="46">
        <v>0</v>
      </c>
    </row>
    <row r="60" spans="1:3" ht="15.6" x14ac:dyDescent="0.25">
      <c r="A60" s="29" t="s">
        <v>64</v>
      </c>
      <c r="B60" s="47">
        <f>B61</f>
        <v>0</v>
      </c>
    </row>
    <row r="61" spans="1:3" ht="15" x14ac:dyDescent="0.25">
      <c r="A61" s="27" t="s">
        <v>98</v>
      </c>
      <c r="B61" s="46">
        <v>0</v>
      </c>
    </row>
    <row r="62" spans="1:3" ht="15.6" x14ac:dyDescent="0.3">
      <c r="A62" s="34" t="s">
        <v>14</v>
      </c>
      <c r="B62" s="48">
        <f>B57+B60</f>
        <v>5496485.8300000001</v>
      </c>
    </row>
    <row r="63" spans="1:3" ht="15.6" x14ac:dyDescent="0.25">
      <c r="A63" s="30"/>
      <c r="B63" s="31"/>
    </row>
    <row r="64" spans="1:3" ht="15.6" x14ac:dyDescent="0.25">
      <c r="A64" s="30" t="s">
        <v>59</v>
      </c>
      <c r="B64" s="31"/>
    </row>
    <row r="65" spans="1:2" ht="15" x14ac:dyDescent="0.25">
      <c r="A65" s="49" t="s">
        <v>60</v>
      </c>
      <c r="B65" s="50">
        <f>B62</f>
        <v>5496485.8300000001</v>
      </c>
    </row>
    <row r="66" spans="1:2" ht="15" x14ac:dyDescent="0.25">
      <c r="A66" s="49" t="s">
        <v>61</v>
      </c>
      <c r="B66" s="50">
        <f>B52</f>
        <v>5536764.1400000006</v>
      </c>
    </row>
    <row r="67" spans="1:2" ht="15" x14ac:dyDescent="0.25">
      <c r="A67" s="49" t="s">
        <v>62</v>
      </c>
      <c r="B67" s="50">
        <v>0</v>
      </c>
    </row>
    <row r="68" spans="1:2" ht="15.6" x14ac:dyDescent="0.25">
      <c r="A68" s="30" t="s">
        <v>15</v>
      </c>
      <c r="B68" s="31">
        <f>B65-B66-B67</f>
        <v>-40278.310000000522</v>
      </c>
    </row>
    <row r="69" spans="1:2" ht="15.6" x14ac:dyDescent="0.25">
      <c r="A69" s="30"/>
      <c r="B69" s="31"/>
    </row>
    <row r="70" spans="1:2" ht="15.6" x14ac:dyDescent="0.25">
      <c r="A70" s="32" t="s">
        <v>17</v>
      </c>
      <c r="B70" s="51"/>
    </row>
    <row r="71" spans="1:2" ht="15.75" customHeight="1" x14ac:dyDescent="0.25">
      <c r="A71" s="32" t="s">
        <v>16</v>
      </c>
      <c r="B71" s="52"/>
    </row>
    <row r="72" spans="1:2" ht="15.75" customHeight="1" x14ac:dyDescent="0.25">
      <c r="A72" s="53" t="s">
        <v>18</v>
      </c>
      <c r="B72" s="28">
        <v>1105645.28</v>
      </c>
    </row>
    <row r="73" spans="1:2" ht="15.75" customHeight="1" x14ac:dyDescent="0.25">
      <c r="A73" s="54" t="s">
        <v>19</v>
      </c>
      <c r="B73" s="28">
        <v>2772926.84</v>
      </c>
    </row>
    <row r="74" spans="1:2" ht="15" x14ac:dyDescent="0.25">
      <c r="A74" s="54" t="s">
        <v>20</v>
      </c>
      <c r="B74" s="28">
        <v>1204317.75</v>
      </c>
    </row>
    <row r="75" spans="1:2" ht="15" x14ac:dyDescent="0.25">
      <c r="A75" s="53" t="s">
        <v>37</v>
      </c>
      <c r="B75" s="28">
        <v>696405.55</v>
      </c>
    </row>
    <row r="76" spans="1:2" ht="15" x14ac:dyDescent="0.25">
      <c r="A76" s="53" t="s">
        <v>41</v>
      </c>
      <c r="B76" s="28">
        <v>0</v>
      </c>
    </row>
    <row r="77" spans="1:2" ht="15" x14ac:dyDescent="0.25">
      <c r="A77" s="53" t="s">
        <v>42</v>
      </c>
      <c r="B77" s="28">
        <v>0</v>
      </c>
    </row>
    <row r="78" spans="1:2" s="5" customFormat="1" ht="15" x14ac:dyDescent="0.25">
      <c r="A78" s="55" t="s">
        <v>33</v>
      </c>
      <c r="B78" s="28">
        <v>183819.9</v>
      </c>
    </row>
    <row r="79" spans="1:2" s="5" customFormat="1" ht="15" x14ac:dyDescent="0.25">
      <c r="A79" s="55" t="s">
        <v>34</v>
      </c>
      <c r="B79" s="28">
        <v>6861.91</v>
      </c>
    </row>
    <row r="80" spans="1:2" ht="15" x14ac:dyDescent="0.25">
      <c r="A80" s="55" t="s">
        <v>43</v>
      </c>
      <c r="B80" s="28">
        <v>0</v>
      </c>
    </row>
    <row r="81" spans="1:2" ht="15" x14ac:dyDescent="0.25">
      <c r="A81" s="55" t="s">
        <v>44</v>
      </c>
      <c r="B81" s="28">
        <v>90166.02</v>
      </c>
    </row>
    <row r="82" spans="1:2" ht="15" x14ac:dyDescent="0.25">
      <c r="A82" s="55" t="s">
        <v>38</v>
      </c>
      <c r="B82" s="28">
        <v>29863.29</v>
      </c>
    </row>
    <row r="83" spans="1:2" ht="15" x14ac:dyDescent="0.25">
      <c r="A83" s="55" t="s">
        <v>39</v>
      </c>
      <c r="B83" s="28">
        <v>3580</v>
      </c>
    </row>
    <row r="84" spans="1:2" ht="15" x14ac:dyDescent="0.25">
      <c r="A84" s="55" t="s">
        <v>40</v>
      </c>
      <c r="B84" s="28">
        <v>0</v>
      </c>
    </row>
    <row r="85" spans="1:2" ht="15" x14ac:dyDescent="0.25">
      <c r="A85" s="55" t="s">
        <v>51</v>
      </c>
      <c r="B85" s="28">
        <v>91390.87</v>
      </c>
    </row>
    <row r="86" spans="1:2" ht="15" x14ac:dyDescent="0.25">
      <c r="A86" s="55" t="s">
        <v>80</v>
      </c>
      <c r="B86" s="28">
        <v>0</v>
      </c>
    </row>
    <row r="87" spans="1:2" ht="15" x14ac:dyDescent="0.25">
      <c r="A87" s="55" t="s">
        <v>106</v>
      </c>
      <c r="B87" s="28">
        <v>2302.96</v>
      </c>
    </row>
    <row r="88" spans="1:2" ht="15" x14ac:dyDescent="0.25">
      <c r="A88" s="55" t="s">
        <v>107</v>
      </c>
      <c r="B88" s="28">
        <v>0</v>
      </c>
    </row>
    <row r="89" spans="1:2" ht="15.6" x14ac:dyDescent="0.25">
      <c r="A89" s="78" t="s">
        <v>112</v>
      </c>
      <c r="B89" s="56">
        <f>SUM(B72:B88)</f>
        <v>6187280.3700000001</v>
      </c>
    </row>
    <row r="90" spans="1:2" ht="15" x14ac:dyDescent="0.25">
      <c r="A90" s="49" t="s">
        <v>108</v>
      </c>
      <c r="B90" s="50">
        <v>0</v>
      </c>
    </row>
    <row r="91" spans="1:2" ht="15" x14ac:dyDescent="0.25">
      <c r="A91" s="49" t="s">
        <v>109</v>
      </c>
      <c r="B91" s="50">
        <v>0</v>
      </c>
    </row>
    <row r="92" spans="1:2" ht="15.6" x14ac:dyDescent="0.25">
      <c r="A92" s="30" t="s">
        <v>110</v>
      </c>
      <c r="B92" s="31">
        <f>SUM(B89,B90)</f>
        <v>6187280.3700000001</v>
      </c>
    </row>
    <row r="93" spans="1:2" ht="15" x14ac:dyDescent="0.25">
      <c r="A93" s="27"/>
      <c r="B93" s="50"/>
    </row>
    <row r="94" spans="1:2" ht="15.6" x14ac:dyDescent="0.25">
      <c r="A94" s="57" t="s">
        <v>22</v>
      </c>
      <c r="B94" s="58"/>
    </row>
    <row r="95" spans="1:2" s="6" customFormat="1" ht="15" x14ac:dyDescent="0.25">
      <c r="A95" s="59" t="s">
        <v>23</v>
      </c>
      <c r="B95" s="37">
        <f>B62</f>
        <v>5496485.8300000001</v>
      </c>
    </row>
    <row r="96" spans="1:2" s="6" customFormat="1" ht="15" x14ac:dyDescent="0.25">
      <c r="A96" s="27" t="s">
        <v>71</v>
      </c>
      <c r="B96" s="50">
        <v>0</v>
      </c>
    </row>
    <row r="97" spans="1:2" s="6" customFormat="1" ht="15" x14ac:dyDescent="0.25">
      <c r="A97" s="27" t="s">
        <v>72</v>
      </c>
      <c r="B97" s="46">
        <v>0</v>
      </c>
    </row>
    <row r="98" spans="1:2" s="6" customFormat="1" ht="15" x14ac:dyDescent="0.25">
      <c r="A98" s="60" t="s">
        <v>73</v>
      </c>
      <c r="B98" s="46">
        <v>4198.9399999999996</v>
      </c>
    </row>
    <row r="99" spans="1:2" s="6" customFormat="1" ht="15.6" x14ac:dyDescent="0.25">
      <c r="A99" s="29" t="s">
        <v>79</v>
      </c>
      <c r="B99" s="47">
        <f t="shared" ref="B99" si="0">B95+B96+B97+B98</f>
        <v>5500684.7700000005</v>
      </c>
    </row>
    <row r="100" spans="1:2" s="6" customFormat="1" ht="15.6" x14ac:dyDescent="0.25">
      <c r="A100" s="29" t="s">
        <v>21</v>
      </c>
      <c r="B100" s="47">
        <f>(B28+B44)-(B67+B92+B96+B97+B98)</f>
        <v>13560126.289999997</v>
      </c>
    </row>
    <row r="101" spans="1:2" ht="15.6" x14ac:dyDescent="0.25">
      <c r="A101" s="29"/>
      <c r="B101" s="61"/>
    </row>
    <row r="102" spans="1:2" ht="15.6" x14ac:dyDescent="0.25">
      <c r="A102" s="32" t="s">
        <v>52</v>
      </c>
      <c r="B102" s="52"/>
    </row>
    <row r="103" spans="1:2" ht="15" x14ac:dyDescent="0.25">
      <c r="A103" s="53" t="s">
        <v>53</v>
      </c>
      <c r="B103" s="28">
        <v>0</v>
      </c>
    </row>
    <row r="104" spans="1:2" ht="15" x14ac:dyDescent="0.25">
      <c r="A104" s="53" t="s">
        <v>54</v>
      </c>
      <c r="B104" s="28">
        <v>0</v>
      </c>
    </row>
    <row r="105" spans="1:2" ht="15" x14ac:dyDescent="0.25">
      <c r="A105" s="55" t="s">
        <v>55</v>
      </c>
      <c r="B105" s="62">
        <v>0</v>
      </c>
    </row>
    <row r="106" spans="1:2" ht="15" x14ac:dyDescent="0.25">
      <c r="A106" s="55" t="s">
        <v>56</v>
      </c>
      <c r="B106" s="62">
        <v>0</v>
      </c>
    </row>
    <row r="107" spans="1:2" ht="15.6" x14ac:dyDescent="0.25">
      <c r="A107" s="29" t="s">
        <v>57</v>
      </c>
      <c r="B107" s="31">
        <f t="shared" ref="B107" si="1">B103+B104+B105+B106</f>
        <v>0</v>
      </c>
    </row>
    <row r="108" spans="1:2" ht="14.25" customHeight="1" x14ac:dyDescent="0.25">
      <c r="A108" s="29"/>
      <c r="B108" s="31"/>
    </row>
    <row r="109" spans="1:2" ht="15.6" x14ac:dyDescent="0.25">
      <c r="A109" s="42" t="s">
        <v>24</v>
      </c>
      <c r="B109" s="43"/>
    </row>
    <row r="110" spans="1:2" ht="15" x14ac:dyDescent="0.25">
      <c r="A110" s="53" t="s">
        <v>25</v>
      </c>
      <c r="B110" s="46">
        <v>0</v>
      </c>
    </row>
    <row r="111" spans="1:2" ht="15" x14ac:dyDescent="0.25">
      <c r="A111" s="53" t="s">
        <v>35</v>
      </c>
      <c r="B111" s="63">
        <v>0</v>
      </c>
    </row>
    <row r="112" spans="1:2" ht="15.6" x14ac:dyDescent="0.3">
      <c r="A112" s="64" t="s">
        <v>26</v>
      </c>
      <c r="B112" s="65">
        <f t="shared" ref="B112" si="2">B110+B111</f>
        <v>0</v>
      </c>
    </row>
    <row r="113" spans="1:3" s="5" customFormat="1" ht="15.6" x14ac:dyDescent="0.25">
      <c r="A113" s="29"/>
      <c r="B113" s="79"/>
    </row>
    <row r="114" spans="1:3" ht="15.6" x14ac:dyDescent="0.25">
      <c r="A114" s="23" t="s">
        <v>116</v>
      </c>
      <c r="B114" s="66"/>
    </row>
    <row r="115" spans="1:3" ht="15" x14ac:dyDescent="0.25">
      <c r="A115" s="67" t="s">
        <v>27</v>
      </c>
      <c r="B115" s="22">
        <v>0</v>
      </c>
    </row>
    <row r="116" spans="1:3" ht="15.6" x14ac:dyDescent="0.25">
      <c r="A116" s="14" t="s">
        <v>28</v>
      </c>
      <c r="B116" s="15">
        <f>SUM(B117:B119)</f>
        <v>288936.84999999998</v>
      </c>
    </row>
    <row r="117" spans="1:3" ht="15" x14ac:dyDescent="0.25">
      <c r="A117" s="16" t="s">
        <v>102</v>
      </c>
      <c r="B117" s="22">
        <v>0</v>
      </c>
    </row>
    <row r="118" spans="1:3" ht="15" x14ac:dyDescent="0.25">
      <c r="A118" s="16" t="s">
        <v>103</v>
      </c>
      <c r="B118" s="18">
        <v>0</v>
      </c>
    </row>
    <row r="119" spans="1:3" ht="15" x14ac:dyDescent="0.25">
      <c r="A119" s="16" t="s">
        <v>104</v>
      </c>
      <c r="B119" s="18">
        <v>288936.84999999998</v>
      </c>
    </row>
    <row r="120" spans="1:3" ht="15.6" x14ac:dyDescent="0.25">
      <c r="A120" s="14" t="s">
        <v>36</v>
      </c>
      <c r="B120" s="68">
        <f>SUM(B121:B123)</f>
        <v>13271189.439999999</v>
      </c>
    </row>
    <row r="121" spans="1:3" ht="15" x14ac:dyDescent="0.25">
      <c r="A121" s="16" t="s">
        <v>99</v>
      </c>
      <c r="B121" s="18">
        <v>4782208.2699999996</v>
      </c>
      <c r="C121" s="4"/>
    </row>
    <row r="122" spans="1:3" ht="15" x14ac:dyDescent="0.25">
      <c r="A122" s="16" t="s">
        <v>100</v>
      </c>
      <c r="B122" s="18">
        <v>154822.65</v>
      </c>
    </row>
    <row r="123" spans="1:3" ht="15" x14ac:dyDescent="0.25">
      <c r="A123" s="16" t="s">
        <v>101</v>
      </c>
      <c r="B123" s="18">
        <v>8334158.5199999996</v>
      </c>
    </row>
    <row r="124" spans="1:3" ht="15.6" x14ac:dyDescent="0.25">
      <c r="A124" s="69" t="s">
        <v>70</v>
      </c>
      <c r="B124" s="70">
        <f>(B28+B44)-(B67+B92+B96+B97+B98)</f>
        <v>13560126.289999997</v>
      </c>
    </row>
    <row r="125" spans="1:3" ht="15" x14ac:dyDescent="0.25">
      <c r="A125" s="80" t="s">
        <v>5</v>
      </c>
      <c r="B125" s="81"/>
    </row>
    <row r="126" spans="1:3" ht="15.6" x14ac:dyDescent="0.25">
      <c r="A126" s="71" t="s">
        <v>29</v>
      </c>
      <c r="B126" s="72"/>
    </row>
    <row r="127" spans="1:3" ht="15.6" x14ac:dyDescent="0.25">
      <c r="A127" s="73" t="s">
        <v>30</v>
      </c>
      <c r="B127" s="70">
        <v>0</v>
      </c>
    </row>
    <row r="128" spans="1:3" ht="15.6" x14ac:dyDescent="0.25">
      <c r="A128" s="73" t="s">
        <v>31</v>
      </c>
      <c r="B128" s="70">
        <v>0</v>
      </c>
    </row>
    <row r="129" spans="1:2" ht="15.6" x14ac:dyDescent="0.25">
      <c r="A129" s="73" t="s">
        <v>32</v>
      </c>
      <c r="B129" s="70">
        <v>0</v>
      </c>
    </row>
    <row r="130" spans="1:2" ht="15.6" x14ac:dyDescent="0.25">
      <c r="A130" s="71" t="s">
        <v>6</v>
      </c>
      <c r="B130" s="74">
        <f t="shared" ref="B130" si="3">B127+B128+B129</f>
        <v>0</v>
      </c>
    </row>
    <row r="131" spans="1:2" ht="13.8" customHeight="1" x14ac:dyDescent="0.25">
      <c r="A131" s="85" t="s">
        <v>58</v>
      </c>
      <c r="B131" s="85"/>
    </row>
    <row r="132" spans="1:2" ht="10.199999999999999" customHeight="1" x14ac:dyDescent="0.25">
      <c r="A132" s="85"/>
      <c r="B132" s="85"/>
    </row>
    <row r="133" spans="1:2" ht="13.8" customHeight="1" x14ac:dyDescent="0.25">
      <c r="A133" s="85"/>
      <c r="B133" s="85"/>
    </row>
    <row r="134" spans="1:2" ht="15.6" x14ac:dyDescent="0.25">
      <c r="A134" s="75"/>
      <c r="B134" s="76"/>
    </row>
    <row r="135" spans="1:2" ht="15.6" x14ac:dyDescent="0.25">
      <c r="A135" s="75"/>
      <c r="B135" s="76"/>
    </row>
    <row r="136" spans="1:2" ht="15.6" x14ac:dyDescent="0.25">
      <c r="A136" s="75"/>
      <c r="B136" s="76"/>
    </row>
    <row r="137" spans="1:2" ht="15.6" x14ac:dyDescent="0.25">
      <c r="A137" s="75"/>
      <c r="B137" s="76"/>
    </row>
    <row r="138" spans="1:2" ht="15.6" x14ac:dyDescent="0.25">
      <c r="A138" s="75"/>
      <c r="B138" s="76"/>
    </row>
    <row r="139" spans="1:2" ht="15.6" x14ac:dyDescent="0.25">
      <c r="A139" s="75"/>
      <c r="B139" s="76"/>
    </row>
    <row r="140" spans="1:2" x14ac:dyDescent="0.25">
      <c r="A140" s="82" t="s">
        <v>105</v>
      </c>
      <c r="B140" s="82"/>
    </row>
    <row r="141" spans="1:2" x14ac:dyDescent="0.25">
      <c r="A141" s="82"/>
      <c r="B141" s="82"/>
    </row>
    <row r="142" spans="1:2" x14ac:dyDescent="0.25">
      <c r="A142" s="82"/>
      <c r="B142" s="82"/>
    </row>
    <row r="143" spans="1:2" x14ac:dyDescent="0.25">
      <c r="A143" s="82"/>
      <c r="B143" s="82"/>
    </row>
    <row r="144" spans="1:2" ht="24" customHeight="1" x14ac:dyDescent="0.25">
      <c r="A144" s="82"/>
      <c r="B144" s="82"/>
    </row>
  </sheetData>
  <dataConsolidate/>
  <mergeCells count="9">
    <mergeCell ref="A140:B144"/>
    <mergeCell ref="A1:B1"/>
    <mergeCell ref="A5:B6"/>
    <mergeCell ref="A7:B7"/>
    <mergeCell ref="A9:B9"/>
    <mergeCell ref="A12:B12"/>
    <mergeCell ref="A16:B16"/>
    <mergeCell ref="A2:B4"/>
    <mergeCell ref="A131:B133"/>
  </mergeCells>
  <pageMargins left="0.25" right="0.25" top="0.75" bottom="0.75" header="0.3" footer="0.3"/>
  <pageSetup paperSize="9" scale="64" fitToHeight="0" orientation="portrait" horizontalDpi="300" verticalDpi="300" r:id="rId1"/>
  <rowBreaks count="1" manualBreakCount="1">
    <brk id="7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03.2026</vt:lpstr>
      <vt:lpstr>'03.2026'!Area_de_impressao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Marcela</cp:lastModifiedBy>
  <cp:revision>1</cp:revision>
  <cp:lastPrinted>2026-04-10T17:46:40Z</cp:lastPrinted>
  <dcterms:created xsi:type="dcterms:W3CDTF">2021-09-23T15:15:02Z</dcterms:created>
  <dcterms:modified xsi:type="dcterms:W3CDTF">2026-04-10T17:47:45Z</dcterms:modified>
</cp:coreProperties>
</file>