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03.2026" sheetId="1" state="visible" r:id="rId1"/>
  </sheets>
  <definedNames>
    <definedName name="_xlnm.Print_Area" localSheetId="0">'03.2026'!$A$1:$B$140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<sst xmlns="http://schemas.openxmlformats.org/spreadsheetml/2006/main" count="117" uniqueCount="117">
  <si>
    <t xml:space="preserve">Relatório Mensal Comparativo de Recursos Recebidos, Gastos e Devolvidos ao Poder Público</t>
  </si>
  <si>
    <t xml:space="preserve">Metodologia de Avaliação da Transparência Ativa e Passiva - Organizações sem fins lucrativos que recebem recursos públicos e seus respectivos órgãos supervisores  - CGE/TCE- 2ª Edição -  2021 - Item  3.9/Financeiro</t>
  </si>
  <si>
    <t xml:space="preserve">NOME DA ORGANIZAÇÃO SOCIAL/CONTRATADA:  INSTITUTO DE PLANEJAMENTO E GESTAO DE SERVIÇOS ESPECIALIZADO -  IPGSE</t>
  </si>
  <si>
    <t xml:space="preserve">CNPJ: 18.176.322/0002-32</t>
  </si>
  <si>
    <t xml:space="preserve">NOME DA UNIDADE GERIDA: HOSPITAL ESTADUAL DE SANTA HELENA DE GÓIAS - DR. ALBANIR FALEIROS MACHADO ( HERSO )</t>
  </si>
  <si>
    <t xml:space="preserve">CNPJ:  02.529.964/0014-71</t>
  </si>
  <si>
    <t xml:space="preserve">TERMO DE COLABORAÇÃO Nº: 101/2024 SES-GO</t>
  </si>
  <si>
    <t xml:space="preserve">VIGÊNCIA DO CONTRATO DE GESTÃO/TERMO ADITIVO:                                                             INÍCIO: 30/08/2024</t>
  </si>
  <si>
    <t xml:space="preserve">PREVISÃO DE REPASSE MENSAL DO CONTRATO DE GESTÃO/ADITIVO - INVESTIMENTO:</t>
  </si>
  <si>
    <t xml:space="preserve">Relatório Financeiro Mensal</t>
  </si>
  <si>
    <t xml:space="preserve">Competência: 04/2026</t>
  </si>
  <si>
    <t xml:space="preserve">Em Reais</t>
  </si>
  <si>
    <t xml:space="preserve">1. SALDO BANCÁRIO ANTERIOR  </t>
  </si>
  <si>
    <t xml:space="preserve">1.1 Caixa</t>
  </si>
  <si>
    <t xml:space="preserve">1.2 Banco conta movimento </t>
  </si>
  <si>
    <t xml:space="preserve">1.2.1 C/C 580134364-0 (6956-6) - CUSTEIO</t>
  </si>
  <si>
    <t xml:space="preserve">1.2.2 C/C 580134397-7 (6957-4) - INVESTIMENTO</t>
  </si>
  <si>
    <t xml:space="preserve">1.2.3 C/C 580134398-5 (6958-2) - FUNDO RESCISÓRIO</t>
  </si>
  <si>
    <t xml:space="preserve">1.3 Aplicações financeiras</t>
  </si>
  <si>
    <t xml:space="preserve">1.3.1 C/A 580134364-0 (6956-6) - CUSTEIO</t>
  </si>
  <si>
    <t xml:space="preserve">1.3.2 C/A 580134397-7 (6957-4) - INVESTIMENTO</t>
  </si>
  <si>
    <t xml:space="preserve">1.3.3 C/A 580134398-5 (6958-2) - FUNDO RESCISÓRIO</t>
  </si>
  <si>
    <t xml:space="preserve">SALDO ANTERIOR (1= 1 .1+ 1.2 + 1.3)</t>
  </si>
  <si>
    <t xml:space="preserve">2.ENTRADAS DE RECURSOS FINANCEIROS</t>
  </si>
  <si>
    <t xml:space="preserve">2.1 Repasse - C/C 580134364-0 (6956-6) - CUSTEIO</t>
  </si>
  <si>
    <t xml:space="preserve">2.2 Repasse - C/C 580134397-7 (6957-4) - INVESTIMENTO</t>
  </si>
  <si>
    <t xml:space="preserve">2.3 Repasse - C/C 580134398-5 (6958-2) - FUNDO RESCISÓRIO</t>
  </si>
  <si>
    <t xml:space="preserve">2.4 RENDIMENTO SOBRE APLICAÇÕES FINANCEIRAS</t>
  </si>
  <si>
    <t xml:space="preserve">2.4.1 Rendimento sobre Aplicação Financeiras - C/A 580134364-0 (6956-6) - CUSTEIO</t>
  </si>
  <si>
    <t xml:space="preserve">2.4.2 Rendimento sobre Aplicação Financeiras - C/A 580134397-7 (6957-4) - INVESTIMENTO</t>
  </si>
  <si>
    <t xml:space="preserve">2.4.3 Rendimento sobre Aplicação Financeiras - C/A 580134398-5 (6958-2)  - FUNDO RESCISÓRIO</t>
  </si>
  <si>
    <t xml:space="preserve">2.5 Outras entradas: RECUPERAÇÃO DE DESPESAS</t>
  </si>
  <si>
    <t xml:space="preserve">2.6 Aporte para Caixa</t>
  </si>
  <si>
    <t xml:space="preserve">2.7 Devolução do Saldo de Caixa</t>
  </si>
  <si>
    <t xml:space="preserve">2.8 Reembolso de Despesas (+)</t>
  </si>
  <si>
    <t xml:space="preserve">2.9 Devolução de Pagamento Indevido </t>
  </si>
  <si>
    <t xml:space="preserve">3.0 Reembolso Rateio (+)</t>
  </si>
  <si>
    <t xml:space="preserve">SUBTOTAL  DE ENTRADAS (2= 2.1+2.2+2.3+2.4+2.5+2.6+2.7+2.8+2.9+3.0)</t>
  </si>
  <si>
    <t xml:space="preserve">3. RESGATE APLICAÇÃO FINANCEIRA</t>
  </si>
  <si>
    <t xml:space="preserve">3.1 TOTAL RESGATE APLICAÇÃO FINANCEIRA CUSTEIO</t>
  </si>
  <si>
    <t xml:space="preserve">3.1.1 Resgate Aplicação - C/A 580134364-0 (6956-6) - CUSTEIO</t>
  </si>
  <si>
    <t xml:space="preserve">3.1.2 Resgate Aplicação - C/A 580134398-5 (6958-2) - FUNDO RESCISÓRIO</t>
  </si>
  <si>
    <t xml:space="preserve">3.2 TOTAL RESGATE APLICAÇÃO FINANCEIRA - INVESTIMENTO</t>
  </si>
  <si>
    <t xml:space="preserve">3.2.1 Resgate Aplicação - C/A 580134397-7 (6957-4)</t>
  </si>
  <si>
    <t xml:space="preserve">TOTAL DOS RESGATES (3= 3.1 + 3.2)</t>
  </si>
  <si>
    <t xml:space="preserve">TOTAL DAS ENTRADAS (2+3)</t>
  </si>
  <si>
    <t xml:space="preserve">4. APLICAÇÃO FINANCEIRA </t>
  </si>
  <si>
    <t xml:space="preserve">4.1 TOTAL APLICAÇÃO FINANCEIRA - CUSTEIO</t>
  </si>
  <si>
    <t xml:space="preserve">4.1.1 Aplicação Financeira - C/A 580134364-0 (6956-6) - CUSTEIO</t>
  </si>
  <si>
    <t xml:space="preserve">4.1.2 Aplicação Financeira - C/A 580134398-5 (6958-2) - FUNDO RESCISÓRIO</t>
  </si>
  <si>
    <t xml:space="preserve">4.2 TOTAL APLICAÇÃO FINANCEIRA - INVESTIMENTO</t>
  </si>
  <si>
    <t xml:space="preserve">4.2.1 Aplicação Financeira - C/A 580134397-7 (6957-4)</t>
  </si>
  <si>
    <t xml:space="preserve">TOTAL DAS APLICAÇÕES FINANCEIRAS (4= 4.1+4.2)</t>
  </si>
  <si>
    <t xml:space="preserve">4.3 APLICAÇÃO FINANCEIRA</t>
  </si>
  <si>
    <t xml:space="preserve">4.3.1Entrada Conta Aplicação Financeira (+)</t>
  </si>
  <si>
    <t xml:space="preserve">4.3.2 Saida Conta Aplicação Financeira ref. Resgate em Conta  (-)</t>
  </si>
  <si>
    <t xml:space="preserve">4.3.3 IRRF/IOF S/Aplicação Financeira (-)</t>
  </si>
  <si>
    <t xml:space="preserve">Movimentação Financeira em Conta Aplicação </t>
  </si>
  <si>
    <t xml:space="preserve">5. SAÍDAS DE RECURSOS FINANCEIROS</t>
  </si>
  <si>
    <t xml:space="preserve">5.1 PAGAMENTOS REALIZADOS - CUSTEIO</t>
  </si>
  <si>
    <t xml:space="preserve">5.1.1 Pessoal</t>
  </si>
  <si>
    <t xml:space="preserve">5.1.2 Serviços</t>
  </si>
  <si>
    <t xml:space="preserve">5.1.3 Materiais e Insumos</t>
  </si>
  <si>
    <t xml:space="preserve">5.1.4 Tributos: Impostos,Taxas e Contribuições</t>
  </si>
  <si>
    <t xml:space="preserve">5.1.5 Outros Fornecedores</t>
  </si>
  <si>
    <t xml:space="preserve">5.1.6 Investimentos </t>
  </si>
  <si>
    <t xml:space="preserve">5.1.7 Encargos Sobre folha de Pagamento</t>
  </si>
  <si>
    <t xml:space="preserve">5.1.8 Encargos Sobre Rescisão Trabalhista</t>
  </si>
  <si>
    <t xml:space="preserve">5.1.9 Outros: RECIBO DE PAGAMENTO A AUTONOMO</t>
  </si>
  <si>
    <t xml:space="preserve">5.1.10 Concessionárias (Água, Luz e telefonia)</t>
  </si>
  <si>
    <t xml:space="preserve">5.1.11 Rescisões trabalhistas</t>
  </si>
  <si>
    <t xml:space="preserve">5.1.12 Despesas com Viagens</t>
  </si>
  <si>
    <t xml:space="preserve">5.1.13 Despesas Bancárias</t>
  </si>
  <si>
    <t xml:space="preserve">5.1.14 Reembolso de Despesas (-) </t>
  </si>
  <si>
    <t xml:space="preserve">5.1.15 Reembolso de Rateios (-)</t>
  </si>
  <si>
    <t xml:space="preserve">5.1.16 Alugueis </t>
  </si>
  <si>
    <t xml:space="preserve">5.1.17 Custas Processuais</t>
  </si>
  <si>
    <t xml:space="preserve">SUBTOTAL DE SAÍDAS (5= SOMA 5.1.1 á 5.1.17 )</t>
  </si>
  <si>
    <t xml:space="preserve">5.1.18 Devolução de Verba ao Poder Público</t>
  </si>
  <si>
    <t xml:space="preserve">5.1.19 Devolução de Pagamento </t>
  </si>
  <si>
    <t xml:space="preserve">TOTAL DE SAIDAS E RETENÇÕES (PAGAMENTOS CUSTEIOS 5=SOMA 5.1.1 Á 5.1.19)</t>
  </si>
  <si>
    <t xml:space="preserve">6. TRANSFERÊNCIAS</t>
  </si>
  <si>
    <t xml:space="preserve">6.1 Transferências para Conta Aplicação</t>
  </si>
  <si>
    <t xml:space="preserve">6.2 Aporte para Caixa (-)</t>
  </si>
  <si>
    <t xml:space="preserve">6.3 Devolução do Saldo de Caixa (-)</t>
  </si>
  <si>
    <t xml:space="preserve">6.4 Bloqueio Judicial (-)</t>
  </si>
  <si>
    <t xml:space="preserve">TOTAL TRANSFERÊNCIAS (6=6.1+6.2+6.3+6.4)</t>
  </si>
  <si>
    <t xml:space="preserve">SALDO FINAL DO PERIODO</t>
  </si>
  <si>
    <t xml:space="preserve">7. PAGAMENTOS REALIZADOS - INVESTIMENTOS</t>
  </si>
  <si>
    <t xml:space="preserve">7.1 Aquisições de Bens (equipamentos, mobiliários,etc)</t>
  </si>
  <si>
    <t xml:space="preserve">7.2 Aquisições de Bens Imobilizados</t>
  </si>
  <si>
    <t xml:space="preserve">7.3 Aquisições Direito de Uso de Software</t>
  </si>
  <si>
    <t xml:space="preserve">7.4 Outros (discriminar)</t>
  </si>
  <si>
    <t xml:space="preserve">TOTAL DE PAGAMENTOS - INVESTIMENTO (7= 7.1 + 7.2 + 7.3 + 7.4)</t>
  </si>
  <si>
    <t xml:space="preserve">8.VALORES DEVOLVIDOS À CONTRATANTE</t>
  </si>
  <si>
    <t xml:space="preserve">8.1 Valores Devolvidos à Contratante - CUSTEIO </t>
  </si>
  <si>
    <t xml:space="preserve">8.2 Valores Devolvidos à Contratante - INVESTIMENTO</t>
  </si>
  <si>
    <t xml:space="preserve">TOTAL VALORES DEVOLVIDOS (8= 8.1 + 8.2)</t>
  </si>
  <si>
    <t xml:space="preserve">9.SALDO BANCÁRIO FINAL EM 30/04/2026</t>
  </si>
  <si>
    <t xml:space="preserve">9.1 Caixa</t>
  </si>
  <si>
    <t xml:space="preserve">9.2 Banco conta movimento </t>
  </si>
  <si>
    <t xml:space="preserve">9.2.1 C/C 580134364-0 (6956-6) - CUSTEIO</t>
  </si>
  <si>
    <t xml:space="preserve">9.2.2 C/C 580134397-7 (6957-4) - INVESTIMENTO</t>
  </si>
  <si>
    <t xml:space="preserve">9.2.3 C/C 580134398-5 (6958-2) -  FUNDO RESCISÓRIO</t>
  </si>
  <si>
    <t xml:space="preserve">9.3 Aplicações financeiras</t>
  </si>
  <si>
    <t xml:space="preserve">9.3.1 C/A 580134364-0 (6956-6) - CUSTEIO</t>
  </si>
  <si>
    <t xml:space="preserve">9.3.2 C/A 580134397-7 (6957-4) - INVESTIMENTO</t>
  </si>
  <si>
    <t xml:space="preserve">9.3.3 C/A 580134398-5 (6958-2) -  FUNDO RESCISÓRIO</t>
  </si>
  <si>
    <t xml:space="preserve">SALDO BANCÁRIO FINAL : 9= (1+2)-(4.3.3+5+6.2+6.3+6.4)  </t>
  </si>
  <si>
    <t xml:space="preserve">Fonte: Extratos bancários e Balancete Contábil.</t>
  </si>
  <si>
    <t xml:space="preserve">10.INFORMAÇÕES COMPLEMENTARES - GLOSAS</t>
  </si>
  <si>
    <t xml:space="preserve">10.1 Glosa - servidores cedidos</t>
  </si>
  <si>
    <t xml:space="preserve">10.2 Glosa - não cumprimento das metas</t>
  </si>
  <si>
    <t xml:space="preserve">10.3 Glosa - outras (discriminar)</t>
  </si>
  <si>
    <t xml:space="preserve">TOTAL DAS GLOSAS</t>
  </si>
  <si>
    <t xml:space="preserve">11.Nota Explicativa:   </t>
  </si>
  <si>
    <t xml:space="preserve">  _______________________________________                                                             ___________________________________
  DIOGENES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          Reg. no CRC - GO sob o N 016886/O7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</si>
</sst>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4" formatCode="_-* #,##0.00_-;\-* #,##0.00_-;_-* \-??_-;_-@_-"/>
    <numFmt numFmtId="165" formatCode="&quot;R$&quot;\ #,##0.00;[Red]\-&quot;R$&quot;\ #,##0.00"/>
    <numFmt numFmtId="166" formatCode="_-&quot;R$&quot;\ * #,##0.00_-;\-&quot;R$&quot;\ * #,##0.00_-;_-&quot;R$&quot;\ * &quot;-&quot;??_-;_-@_-"/>
  </numFmts>
  <fonts count="9">
    <font>
      <sz val="11.000000"/>
      <name val="Calibri"/>
    </font>
    <font>
      <sz val="10.000000"/>
      <name val="Times New Roman"/>
    </font>
    <font>
      <sz val="11.000000"/>
      <name val="Arial"/>
    </font>
    <font>
      <b/>
      <sz val="18.000000"/>
      <name val="Arial"/>
    </font>
    <font>
      <sz val="9.000000"/>
      <name val="Arial"/>
    </font>
    <font>
      <sz val="12.000000"/>
      <name val="Arial"/>
    </font>
    <font>
      <b/>
      <sz val="12.000000"/>
      <name val="Arial"/>
    </font>
    <font>
      <b/>
      <sz val="12.000000"/>
      <color theme="1"/>
      <name val="Arial"/>
    </font>
    <font>
      <b/>
      <sz val="11.000000"/>
      <name val="Arial"/>
    </font>
  </fonts>
  <fills count="14">
    <fill>
      <patternFill patternType="none"/>
    </fill>
    <fill>
      <patternFill patternType="gray125"/>
    </fill>
    <fill>
      <patternFill patternType="solid">
        <fgColor rgb="FF7F7F7F"/>
        <bgColor indexed="54"/>
      </patternFill>
    </fill>
    <fill>
      <patternFill patternType="solid">
        <fgColor indexed="65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F2F2F2"/>
      </patternFill>
    </fill>
    <fill>
      <patternFill patternType="solid">
        <fgColor theme="0"/>
      </patternFill>
    </fill>
    <fill>
      <patternFill patternType="solid">
        <fgColor rgb="FFBFBFBF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rgb="FFA5A5A5"/>
      </patternFill>
    </fill>
    <fill>
      <patternFill patternType="solid">
        <fgColor rgb="FFF2F2F2"/>
        <bgColor indexed="65"/>
      </patternFill>
    </fill>
    <fill>
      <patternFill patternType="solid">
        <fgColor theme="0"/>
        <bgColor indexed="65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164" applyNumberFormat="1" applyFont="1" applyFill="1" applyBorder="0" applyProtection="0"/>
  </cellStyleXfs>
  <cellXfs count="85">
    <xf fontId="0" fillId="0" borderId="0" numFmtId="0" xfId="0"/>
    <xf fontId="2" fillId="0" borderId="0" numFmtId="0" xfId="0" applyFont="1"/>
    <xf fontId="2" fillId="0" borderId="0" numFmtId="0" xfId="0" applyFont="1" applyAlignment="1">
      <alignment wrapText="1"/>
    </xf>
    <xf fontId="2" fillId="0" borderId="0" numFmtId="0" xfId="0" applyFont="1" applyAlignment="1">
      <alignment horizontal="center"/>
    </xf>
    <xf fontId="3" fillId="2" borderId="1" numFmtId="0" xfId="0" applyFont="1" applyFill="1" applyBorder="1" applyAlignment="1">
      <alignment horizontal="center" vertical="center"/>
    </xf>
    <xf fontId="3" fillId="2" borderId="2" numFmtId="0" xfId="0" applyFont="1" applyFill="1" applyBorder="1" applyAlignment="1">
      <alignment horizontal="center" vertical="center"/>
    </xf>
    <xf fontId="3" fillId="2" borderId="3" numFmtId="0" xfId="0" applyFont="1" applyFill="1" applyBorder="1" applyAlignment="1">
      <alignment horizontal="center" vertical="center"/>
    </xf>
    <xf fontId="3" fillId="2" borderId="4" numFmtId="0" xfId="0" applyFont="1" applyFill="1" applyBorder="1" applyAlignment="1">
      <alignment horizontal="center" vertical="center"/>
    </xf>
    <xf fontId="3" fillId="2" borderId="5" numFmtId="0" xfId="0" applyFont="1" applyFill="1" applyBorder="1" applyAlignment="1">
      <alignment horizontal="center" vertical="center"/>
    </xf>
    <xf fontId="3" fillId="2" borderId="6" numFmtId="0" xfId="0" applyFont="1" applyFill="1" applyBorder="1" applyAlignment="1">
      <alignment horizontal="center" vertical="center"/>
    </xf>
    <xf fontId="4" fillId="3" borderId="7" numFmtId="0" xfId="0" applyFont="1" applyFill="1" applyBorder="1" applyAlignment="1">
      <alignment horizontal="center" vertical="center" wrapText="1"/>
    </xf>
    <xf fontId="5" fillId="3" borderId="7" numFmtId="0" xfId="0" applyFont="1" applyFill="1" applyBorder="1" applyAlignment="1">
      <alignment horizontal="left"/>
    </xf>
    <xf fontId="5" fillId="3" borderId="7" numFmtId="0" xfId="0" applyFont="1" applyFill="1" applyBorder="1"/>
    <xf fontId="5" fillId="3" borderId="7" numFmtId="4" xfId="0" applyNumberFormat="1" applyFont="1" applyFill="1" applyBorder="1" applyAlignment="1">
      <alignment horizontal="right"/>
    </xf>
    <xf fontId="6" fillId="0" borderId="7" numFmtId="165" xfId="0" applyNumberFormat="1" applyFont="1" applyBorder="1"/>
    <xf fontId="5" fillId="3" borderId="7" numFmtId="4" xfId="0" applyNumberFormat="1" applyFont="1" applyFill="1" applyBorder="1" applyAlignment="1">
      <alignment horizontal="left"/>
    </xf>
    <xf fontId="6" fillId="3" borderId="8" numFmtId="0" xfId="0" applyFont="1" applyFill="1" applyBorder="1" applyAlignment="1">
      <alignment horizontal="center" vertical="center" wrapText="1"/>
    </xf>
    <xf fontId="6" fillId="3" borderId="9" numFmtId="0" xfId="0" applyFont="1" applyFill="1" applyBorder="1" applyAlignment="1">
      <alignment horizontal="center" vertical="center" wrapText="1"/>
    </xf>
    <xf fontId="6" fillId="3" borderId="7" numFmtId="0" xfId="0" applyFont="1" applyFill="1" applyBorder="1"/>
    <xf fontId="6" fillId="3" borderId="7" numFmtId="17" xfId="0" applyNumberFormat="1" applyFont="1" applyFill="1" applyBorder="1" applyAlignment="1">
      <alignment vertical="center"/>
    </xf>
    <xf fontId="6" fillId="4" borderId="7" numFmtId="0" xfId="0" applyFont="1" applyFill="1" applyBorder="1" applyAlignment="1">
      <alignment horizontal="left" vertical="center"/>
    </xf>
    <xf fontId="6" fillId="4" borderId="7" numFmtId="4" xfId="0" applyNumberFormat="1" applyFont="1" applyFill="1" applyBorder="1" applyAlignment="1">
      <alignment horizontal="right" vertical="center"/>
    </xf>
    <xf fontId="6" fillId="3" borderId="7" numFmtId="4" xfId="0" applyNumberFormat="1" applyFont="1" applyFill="1" applyBorder="1" applyAlignment="1">
      <alignment shrinkToFit="1" vertical="center"/>
    </xf>
    <xf fontId="6" fillId="0" borderId="7" numFmtId="166" xfId="2" applyNumberFormat="1" applyFont="1" applyBorder="1" applyAlignment="1" applyProtection="1">
      <alignment vertical="center"/>
    </xf>
    <xf fontId="5" fillId="5" borderId="7" numFmtId="4" xfId="0" applyNumberFormat="1" applyFont="1" applyFill="1" applyBorder="1" applyAlignment="1">
      <alignment shrinkToFit="1" vertical="center"/>
    </xf>
    <xf fontId="5" fillId="0" borderId="7" numFmtId="166" xfId="0" applyNumberFormat="1" applyFont="1" applyBorder="1"/>
    <xf fontId="5" fillId="6" borderId="7" numFmtId="166" xfId="2" applyNumberFormat="1" applyFont="1" applyFill="1" applyBorder="1" applyAlignment="1" applyProtection="1">
      <alignment vertical="center"/>
    </xf>
    <xf fontId="2" fillId="0" borderId="0" numFmtId="4" xfId="0" applyNumberFormat="1" applyFont="1"/>
    <xf fontId="6" fillId="3" borderId="7" numFmtId="0" xfId="0" applyFont="1" applyFill="1" applyBorder="1" applyAlignment="1">
      <alignment horizontal="left" vertical="center"/>
    </xf>
    <xf fontId="6" fillId="3" borderId="7" numFmtId="166" xfId="2" applyNumberFormat="1" applyFont="1" applyFill="1" applyBorder="1" applyAlignment="1" applyProtection="1">
      <alignment vertical="center"/>
    </xf>
    <xf fontId="5" fillId="0" borderId="7" numFmtId="4" xfId="0" applyNumberFormat="1" applyFont="1" applyBorder="1" applyAlignment="1">
      <alignment shrinkToFit="1" vertical="center"/>
    </xf>
    <xf fontId="5" fillId="0" borderId="7" numFmtId="166" xfId="2" applyNumberFormat="1" applyFont="1" applyBorder="1" applyAlignment="1" applyProtection="1">
      <alignment vertical="center"/>
    </xf>
    <xf fontId="6" fillId="4" borderId="7" numFmtId="166" xfId="0" applyNumberFormat="1" applyFont="1" applyFill="1" applyBorder="1" applyAlignment="1">
      <alignment horizontal="left" vertical="center"/>
    </xf>
    <xf fontId="6" fillId="3" borderId="7" numFmtId="0" xfId="0" applyFont="1" applyFill="1" applyBorder="1" applyAlignment="1">
      <alignment vertical="center" wrapText="1"/>
    </xf>
    <xf fontId="6" fillId="0" borderId="7" numFmtId="166" xfId="0" applyNumberFormat="1" applyFont="1" applyBorder="1" applyAlignment="1">
      <alignment vertical="center"/>
    </xf>
    <xf fontId="2" fillId="0" borderId="0" numFmtId="166" xfId="0" applyNumberFormat="1" applyFont="1"/>
    <xf fontId="5" fillId="3" borderId="7" numFmtId="0" xfId="0" applyFont="1" applyFill="1" applyBorder="1" applyAlignment="1">
      <alignment vertical="center"/>
    </xf>
    <xf fontId="5" fillId="0" borderId="7" numFmtId="166" xfId="0" applyNumberFormat="1" applyFont="1" applyBorder="1" applyAlignment="1">
      <alignment vertical="center"/>
    </xf>
    <xf fontId="6" fillId="3" borderId="7" numFmtId="0" xfId="0" applyFont="1" applyFill="1" applyBorder="1" applyAlignment="1">
      <alignment vertical="center"/>
    </xf>
    <xf fontId="6" fillId="3" borderId="7" numFmtId="166" xfId="0" applyNumberFormat="1" applyFont="1" applyFill="1" applyBorder="1" applyAlignment="1">
      <alignment vertical="center"/>
    </xf>
    <xf fontId="6" fillId="7" borderId="7" numFmtId="0" xfId="0" applyFont="1" applyFill="1" applyBorder="1" applyAlignment="1">
      <alignment vertical="center"/>
    </xf>
    <xf fontId="6" fillId="7" borderId="7" numFmtId="166" xfId="0" applyNumberFormat="1" applyFont="1" applyFill="1" applyBorder="1" applyAlignment="1">
      <alignment vertical="center"/>
    </xf>
    <xf fontId="6" fillId="8" borderId="7" numFmtId="0" xfId="0" applyFont="1" applyFill="1" applyBorder="1" applyAlignment="1">
      <alignment vertical="center"/>
    </xf>
    <xf fontId="6" fillId="8" borderId="7" numFmtId="166" xfId="0" applyNumberFormat="1" applyFont="1" applyFill="1" applyBorder="1" applyAlignment="1">
      <alignment vertical="center"/>
    </xf>
    <xf fontId="5" fillId="3" borderId="7" numFmtId="0" xfId="0" applyFont="1" applyFill="1" applyBorder="1" applyAlignment="1">
      <alignment vertical="center" wrapText="1"/>
    </xf>
    <xf fontId="5" fillId="6" borderId="7" numFmtId="166" xfId="0" applyNumberFormat="1" applyFont="1" applyFill="1" applyBorder="1" applyAlignment="1">
      <alignment vertical="center"/>
    </xf>
    <xf fontId="7" fillId="9" borderId="7" numFmtId="0" xfId="0" applyFont="1" applyFill="1" applyBorder="1" applyAlignment="1">
      <alignment vertical="center"/>
    </xf>
    <xf fontId="7" fillId="9" borderId="7" numFmtId="166" xfId="0" applyNumberFormat="1" applyFont="1" applyFill="1" applyBorder="1" applyAlignment="1">
      <alignment vertical="center"/>
    </xf>
    <xf fontId="7" fillId="5" borderId="7" numFmtId="0" xfId="0" applyFont="1" applyFill="1" applyBorder="1" applyAlignment="1">
      <alignment vertical="center"/>
    </xf>
    <xf fontId="7" fillId="5" borderId="7" numFmtId="166" xfId="0" applyNumberFormat="1" applyFont="1" applyFill="1" applyBorder="1" applyAlignment="1">
      <alignment vertical="center"/>
    </xf>
    <xf fontId="6" fillId="4" borderId="7" numFmtId="0" xfId="0" applyFont="1" applyFill="1" applyBorder="1" applyAlignment="1">
      <alignment vertical="center"/>
    </xf>
    <xf fontId="5" fillId="4" borderId="7" numFmtId="166" xfId="0" applyNumberFormat="1" applyFont="1" applyFill="1" applyBorder="1" applyAlignment="1">
      <alignment vertical="center"/>
    </xf>
    <xf fontId="6" fillId="10" borderId="7" numFmtId="0" xfId="0" applyFont="1" applyFill="1" applyBorder="1" applyAlignment="1">
      <alignment vertical="center"/>
    </xf>
    <xf fontId="6" fillId="10" borderId="7" numFmtId="166" xfId="0" applyNumberFormat="1" applyFont="1" applyFill="1" applyBorder="1" applyAlignment="1">
      <alignment vertical="center"/>
    </xf>
    <xf fontId="6" fillId="8" borderId="7" numFmtId="166" xfId="0" applyNumberFormat="1" applyFont="1" applyFill="1" applyBorder="1" applyAlignment="1">
      <alignment horizontal="right"/>
    </xf>
    <xf fontId="5" fillId="3" borderId="7" numFmtId="166" xfId="0" applyNumberFormat="1" applyFont="1" applyFill="1" applyBorder="1" applyAlignment="1">
      <alignment vertical="center"/>
    </xf>
    <xf fontId="5" fillId="7" borderId="7" numFmtId="166" xfId="0" applyNumberFormat="1" applyFont="1" applyFill="1" applyBorder="1" applyAlignment="1">
      <alignment horizontal="right"/>
    </xf>
    <xf fontId="5" fillId="0" borderId="7" numFmtId="0" xfId="0" applyFont="1" applyBorder="1" applyAlignment="1">
      <alignment vertical="center" wrapText="1"/>
    </xf>
    <xf fontId="5" fillId="0" borderId="7" numFmtId="0" xfId="0" applyFont="1" applyBorder="1" applyAlignment="1">
      <alignment vertical="center"/>
    </xf>
    <xf fontId="2" fillId="3" borderId="0" numFmtId="0" xfId="0" applyFont="1" applyFill="1"/>
    <xf fontId="6" fillId="11" borderId="7" numFmtId="0" xfId="0" applyFont="1" applyFill="1" applyBorder="1" applyAlignment="1">
      <alignment vertical="center"/>
    </xf>
    <xf fontId="6" fillId="11" borderId="7" numFmtId="166" xfId="0" applyNumberFormat="1" applyFont="1" applyFill="1" applyBorder="1" applyAlignment="1">
      <alignment vertical="center"/>
    </xf>
    <xf fontId="8" fillId="0" borderId="0" numFmtId="0" xfId="0" applyFont="1"/>
    <xf fontId="5" fillId="6" borderId="7" numFmtId="0" xfId="0" applyFont="1" applyFill="1" applyBorder="1" applyAlignment="1">
      <alignment vertical="center"/>
    </xf>
    <xf fontId="5" fillId="5" borderId="7" numFmtId="0" xfId="0" applyFont="1" applyFill="1" applyBorder="1" applyAlignment="1">
      <alignment vertical="center"/>
    </xf>
    <xf fontId="5" fillId="3" borderId="7" numFmtId="166" xfId="0" applyNumberFormat="1" applyFont="1" applyFill="1" applyBorder="1" applyAlignment="1">
      <alignment horizontal="right"/>
    </xf>
    <xf fontId="5" fillId="0" borderId="7" numFmtId="166" xfId="0" applyNumberFormat="1" applyFont="1" applyBorder="1" applyAlignment="1">
      <alignment horizontal="right"/>
    </xf>
    <xf fontId="6" fillId="12" borderId="7" numFmtId="0" xfId="0" applyFont="1" applyFill="1" applyBorder="1" applyAlignment="1">
      <alignment vertical="center"/>
    </xf>
    <xf fontId="6" fillId="12" borderId="7" numFmtId="166" xfId="0" applyNumberFormat="1" applyFont="1" applyFill="1" applyBorder="1" applyAlignment="1">
      <alignment horizontal="right"/>
    </xf>
    <xf fontId="5" fillId="3" borderId="7" numFmtId="166" xfId="0" applyNumberFormat="1" applyFont="1" applyFill="1" applyBorder="1"/>
    <xf fontId="5" fillId="4" borderId="7" numFmtId="166" xfId="2" applyNumberFormat="1" applyFont="1" applyFill="1" applyBorder="1" applyAlignment="1" applyProtection="1">
      <alignment vertical="center"/>
    </xf>
    <xf fontId="5" fillId="3" borderId="7" numFmtId="4" xfId="0" applyNumberFormat="1" applyFont="1" applyFill="1" applyBorder="1" applyAlignment="1">
      <alignment shrinkToFit="1" vertical="center"/>
    </xf>
    <xf fontId="6" fillId="6" borderId="7" numFmtId="166" xfId="2" applyNumberFormat="1" applyFont="1" applyFill="1" applyBorder="1" applyAlignment="1" applyProtection="1">
      <alignment vertical="center"/>
    </xf>
    <xf fontId="6" fillId="13" borderId="7" numFmtId="0" xfId="0" applyFont="1" applyFill="1" applyBorder="1" applyAlignment="1">
      <alignment vertical="center"/>
    </xf>
    <xf fontId="6" fillId="13" borderId="7" numFmtId="166" xfId="2" applyNumberFormat="1" applyFont="1" applyFill="1" applyBorder="1" applyAlignment="1" applyProtection="1">
      <alignment vertical="center"/>
    </xf>
    <xf fontId="5" fillId="13" borderId="7" numFmtId="0" xfId="0" applyFont="1" applyFill="1" applyBorder="1"/>
    <xf fontId="5" fillId="13" borderId="7" numFmtId="166" xfId="0" applyNumberFormat="1" applyFont="1" applyFill="1" applyBorder="1" applyAlignment="1">
      <alignment horizontal="center"/>
    </xf>
    <xf fontId="6" fillId="7" borderId="7" numFmtId="0" xfId="0" applyFont="1" applyFill="1" applyBorder="1" applyAlignment="1">
      <alignment vertical="top"/>
    </xf>
    <xf fontId="5" fillId="7" borderId="7" numFmtId="166" xfId="0" applyNumberFormat="1" applyFont="1" applyFill="1" applyBorder="1" applyAlignment="1">
      <alignment vertical="top"/>
    </xf>
    <xf fontId="5" fillId="13" borderId="7" numFmtId="0" xfId="0" applyFont="1" applyFill="1" applyBorder="1" applyAlignment="1">
      <alignment vertical="top"/>
    </xf>
    <xf fontId="6" fillId="7" borderId="7" numFmtId="166" xfId="2" applyNumberFormat="1" applyFont="1" applyFill="1" applyBorder="1" applyAlignment="1" applyProtection="1">
      <alignment vertical="center"/>
    </xf>
    <xf fontId="6" fillId="13" borderId="7" numFmtId="0" xfId="0" applyFont="1" applyFill="1" applyBorder="1" applyAlignment="1">
      <alignment horizontal="left" vertical="top" wrapText="1"/>
    </xf>
    <xf fontId="6" fillId="13" borderId="0" numFmtId="0" xfId="0" applyFont="1" applyFill="1" applyAlignment="1">
      <alignment horizontal="left" vertical="top" wrapText="1"/>
    </xf>
    <xf fontId="5" fillId="0" borderId="0" numFmtId="0" xfId="0" applyFont="1" applyAlignment="1">
      <alignment horizontal="center" wrapText="1"/>
    </xf>
    <xf fontId="5" fillId="13" borderId="0" numFmtId="0" xfId="0" applyFont="1" applyFill="1" applyAlignment="1">
      <alignment horizontal="center" vertical="top" wrapText="1"/>
    </xf>
  </cellXfs>
  <cellStyles count="3">
    <cellStyle name="Normal" xfId="0" builtinId="0"/>
    <cellStyle name="Normal 2" xfId="1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208306</xdr:colOff>
      <xdr:row>0</xdr:row>
      <xdr:rowOff>40170</xdr:rowOff>
    </xdr:from>
    <xdr:to>
      <xdr:col>1</xdr:col>
      <xdr:colOff>2990932</xdr:colOff>
      <xdr:row>0</xdr:row>
      <xdr:rowOff>855675</xdr:rowOff>
    </xdr:to>
    <xdr:pic>
      <xdr:nvPicPr>
        <xdr:cNvPr id="4" name="Imagem 3"/>
        <xdr:cNvPicPr>
          <a:picLocks noChangeAspect="1"/>
        </xdr:cNvPicPr>
      </xdr:nvPicPr>
      <xdr:blipFill rotWithShape="1">
        <a:blip r:embed="rId1"/>
        <a:stretch/>
      </xdr:blipFill>
      <xdr:spPr bwMode="auto">
        <a:xfrm>
          <a:off x="7437783" y="40170"/>
          <a:ext cx="2778814" cy="811695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view="pageBreakPreview" topLeftCell="A34" zoomScale="130" workbookViewId="0">
      <selection activeCell="A138" activeCellId="0" sqref="A138"/>
    </sheetView>
  </sheetViews>
  <sheetFormatPr defaultColWidth="41.6640625" defaultRowHeight="14.25"/>
  <cols>
    <col customWidth="1" min="1" max="1" style="1" width="108.33203125"/>
    <col customWidth="1" min="2" max="2" style="1" width="45.6640625"/>
    <col min="3" max="16384" style="1" width="41.6640625"/>
  </cols>
  <sheetData>
    <row r="1" s="2" customFormat="1" ht="69.75" customHeight="1">
      <c r="A1" s="3"/>
      <c r="B1" s="3"/>
    </row>
    <row r="2" s="2" customFormat="1" ht="15" customHeight="1">
      <c r="A2" s="4" t="s">
        <v>0</v>
      </c>
      <c r="B2" s="5"/>
    </row>
    <row r="3" s="2" customFormat="1" ht="15" customHeight="1">
      <c r="A3" s="6"/>
      <c r="B3" s="7"/>
    </row>
    <row r="4" s="2" customFormat="1" ht="15" customHeight="1">
      <c r="A4" s="8"/>
      <c r="B4" s="9"/>
    </row>
    <row r="5" s="2" customFormat="1" ht="15" customHeight="1">
      <c r="A5" s="10" t="s">
        <v>1</v>
      </c>
      <c r="B5" s="10"/>
    </row>
    <row r="6" s="2" customFormat="1" ht="12" customHeight="1">
      <c r="A6" s="10"/>
      <c r="B6" s="10"/>
    </row>
    <row r="7" s="2" customFormat="1" ht="15">
      <c r="A7" s="11" t="s">
        <v>2</v>
      </c>
      <c r="B7" s="11"/>
    </row>
    <row r="8" s="2" customFormat="1" ht="15">
      <c r="A8" s="12" t="s">
        <v>3</v>
      </c>
      <c r="B8" s="13"/>
    </row>
    <row r="9" s="2" customFormat="1" ht="15">
      <c r="A9" s="11" t="s">
        <v>4</v>
      </c>
      <c r="B9" s="11"/>
    </row>
    <row r="10" s="2" customFormat="1" ht="15">
      <c r="A10" s="12" t="s">
        <v>5</v>
      </c>
      <c r="B10" s="13"/>
    </row>
    <row r="11" s="2" customFormat="1" ht="15">
      <c r="A11" s="12" t="s">
        <v>6</v>
      </c>
      <c r="B11" s="12"/>
    </row>
    <row r="12" s="2" customFormat="1" ht="15">
      <c r="A12" s="11" t="s">
        <v>7</v>
      </c>
      <c r="B12" s="11"/>
    </row>
    <row r="13" s="2" customFormat="1" ht="15">
      <c r="A13" s="12"/>
      <c r="B13" s="13"/>
    </row>
    <row r="14" s="2" customFormat="1" ht="15">
      <c r="A14" s="12"/>
      <c r="B14" s="14">
        <v>6097982.8399999999</v>
      </c>
    </row>
    <row r="15" s="2" customFormat="1" ht="15">
      <c r="A15" s="12" t="s">
        <v>8</v>
      </c>
      <c r="B15" s="15"/>
    </row>
    <row r="16" s="2" customFormat="1" ht="21.75" customHeight="1">
      <c r="A16" s="16" t="s">
        <v>9</v>
      </c>
      <c r="B16" s="17"/>
    </row>
    <row r="17" ht="14.25" customHeight="1">
      <c r="A17" s="18" t="s">
        <v>10</v>
      </c>
      <c r="B17" s="19" t="s">
        <v>11</v>
      </c>
    </row>
    <row r="18" ht="15">
      <c r="A18" s="20" t="s">
        <v>12</v>
      </c>
      <c r="B18" s="21"/>
    </row>
    <row r="19" ht="15">
      <c r="A19" s="22" t="s">
        <v>13</v>
      </c>
      <c r="B19" s="23">
        <v>0</v>
      </c>
    </row>
    <row r="20" ht="15">
      <c r="A20" s="22" t="s">
        <v>14</v>
      </c>
      <c r="B20" s="23">
        <f>SUM(B21:B23)</f>
        <v>288936.84999999998</v>
      </c>
    </row>
    <row r="21" ht="15">
      <c r="A21" s="24" t="s">
        <v>15</v>
      </c>
      <c r="B21" s="25">
        <v>0</v>
      </c>
    </row>
    <row r="22" ht="15">
      <c r="A22" s="24" t="s">
        <v>16</v>
      </c>
      <c r="B22" s="26">
        <v>0</v>
      </c>
    </row>
    <row r="23" ht="15">
      <c r="A23" s="24" t="s">
        <v>17</v>
      </c>
      <c r="B23" s="26">
        <v>288936.84999999998</v>
      </c>
    </row>
    <row r="24" ht="15">
      <c r="A24" s="22" t="s">
        <v>18</v>
      </c>
      <c r="B24" s="23">
        <f>SUM(B25:B27)</f>
        <v>13271189.439999999</v>
      </c>
    </row>
    <row r="25" ht="15">
      <c r="A25" s="24" t="s">
        <v>19</v>
      </c>
      <c r="B25" s="26">
        <v>4782208.2699999996</v>
      </c>
      <c r="C25" s="27"/>
    </row>
    <row r="26" ht="15">
      <c r="A26" s="24" t="s">
        <v>20</v>
      </c>
      <c r="B26" s="26">
        <v>154822.64999999999</v>
      </c>
      <c r="C26" s="27"/>
    </row>
    <row r="27" ht="15">
      <c r="A27" s="24" t="s">
        <v>21</v>
      </c>
      <c r="B27" s="26">
        <v>8334158.5199999996</v>
      </c>
      <c r="C27" s="27"/>
    </row>
    <row r="28" ht="15">
      <c r="A28" s="28" t="s">
        <v>22</v>
      </c>
      <c r="B28" s="29">
        <f>(B19+B20+B24)</f>
        <v>13560126.289999999</v>
      </c>
      <c r="C28" s="27"/>
    </row>
    <row r="29" ht="15">
      <c r="A29" s="30"/>
      <c r="B29" s="31"/>
      <c r="C29" s="27"/>
    </row>
    <row r="30" ht="15">
      <c r="A30" s="20" t="s">
        <v>23</v>
      </c>
      <c r="B30" s="32"/>
      <c r="C30" s="27"/>
    </row>
    <row r="31" ht="15">
      <c r="A31" s="33" t="s">
        <v>24</v>
      </c>
      <c r="B31" s="34">
        <f>891098.26+4860883.43+538521.44</f>
        <v>6290503.129999999</v>
      </c>
      <c r="C31" s="27"/>
    </row>
    <row r="32" ht="15">
      <c r="A32" s="33" t="s">
        <v>25</v>
      </c>
      <c r="B32" s="34">
        <v>0</v>
      </c>
      <c r="C32" s="35"/>
    </row>
    <row r="33" ht="15">
      <c r="A33" s="33" t="s">
        <v>26</v>
      </c>
      <c r="B33" s="34">
        <v>325662.04999999999</v>
      </c>
      <c r="C33" s="27"/>
    </row>
    <row r="34" ht="15">
      <c r="A34" s="33" t="s">
        <v>27</v>
      </c>
      <c r="B34" s="34">
        <f>SUM(B35,B36,B37)</f>
        <v>175815.10000000001</v>
      </c>
      <c r="C34" s="27"/>
    </row>
    <row r="35" ht="15">
      <c r="A35" s="36" t="s">
        <v>28</v>
      </c>
      <c r="B35" s="37">
        <v>82083.570000000007</v>
      </c>
      <c r="C35" s="27"/>
    </row>
    <row r="36" ht="15">
      <c r="A36" s="36" t="s">
        <v>29</v>
      </c>
      <c r="B36" s="37">
        <v>1617.97</v>
      </c>
      <c r="C36" s="27"/>
    </row>
    <row r="37" ht="15">
      <c r="A37" s="36" t="s">
        <v>30</v>
      </c>
      <c r="B37" s="37">
        <v>92113.559999999998</v>
      </c>
      <c r="C37" s="27"/>
    </row>
    <row r="38" ht="15">
      <c r="A38" s="38" t="s">
        <v>31</v>
      </c>
      <c r="B38" s="34">
        <v>415.36000000000001</v>
      </c>
    </row>
    <row r="39" ht="15">
      <c r="A39" s="38" t="s">
        <v>32</v>
      </c>
      <c r="B39" s="34">
        <v>0</v>
      </c>
    </row>
    <row r="40" ht="15">
      <c r="A40" s="38" t="s">
        <v>33</v>
      </c>
      <c r="B40" s="34">
        <v>0</v>
      </c>
      <c r="C40" s="27"/>
    </row>
    <row r="41" ht="15">
      <c r="A41" s="38" t="s">
        <v>34</v>
      </c>
      <c r="B41" s="34">
        <v>0</v>
      </c>
      <c r="C41" s="27"/>
    </row>
    <row r="42" ht="15">
      <c r="A42" s="38" t="s">
        <v>35</v>
      </c>
      <c r="B42" s="34">
        <v>50</v>
      </c>
      <c r="C42" s="27"/>
    </row>
    <row r="43" ht="15">
      <c r="A43" s="38" t="s">
        <v>36</v>
      </c>
      <c r="B43" s="34">
        <v>0</v>
      </c>
      <c r="C43" s="27"/>
    </row>
    <row r="44" ht="15">
      <c r="A44" s="38" t="s">
        <v>37</v>
      </c>
      <c r="B44" s="39">
        <f>SUM(B31+B32+B33+B34+B38+B39+B40+B41+B42+B43)</f>
        <v>6792445.6399999987</v>
      </c>
      <c r="C44" s="27"/>
    </row>
    <row r="45" ht="15">
      <c r="A45" s="38"/>
      <c r="B45" s="39"/>
    </row>
    <row r="46" ht="15">
      <c r="A46" s="40" t="s">
        <v>38</v>
      </c>
      <c r="B46" s="41"/>
    </row>
    <row r="47" ht="15">
      <c r="A47" s="42" t="s">
        <v>39</v>
      </c>
      <c r="B47" s="43">
        <f>SUM(B48:B49)</f>
        <v>5743451.8600000003</v>
      </c>
    </row>
    <row r="48" ht="15">
      <c r="A48" s="44" t="s">
        <v>40</v>
      </c>
      <c r="B48" s="45">
        <v>5717387.5800000001</v>
      </c>
    </row>
    <row r="49" ht="15">
      <c r="A49" s="44" t="s">
        <v>41</v>
      </c>
      <c r="B49" s="45">
        <v>26064.279999999999</v>
      </c>
    </row>
    <row r="50" ht="15">
      <c r="A50" s="33" t="s">
        <v>42</v>
      </c>
      <c r="B50" s="34">
        <f>B51</f>
        <v>0</v>
      </c>
    </row>
    <row r="51" ht="15">
      <c r="A51" s="44" t="s">
        <v>43</v>
      </c>
      <c r="B51" s="45">
        <v>0</v>
      </c>
      <c r="C51" s="35"/>
    </row>
    <row r="52" ht="15">
      <c r="A52" s="38" t="s">
        <v>44</v>
      </c>
      <c r="B52" s="34">
        <f>B47+B50</f>
        <v>5743451.8600000003</v>
      </c>
    </row>
    <row r="53" ht="15">
      <c r="A53" s="38"/>
      <c r="B53" s="39"/>
    </row>
    <row r="54" ht="15">
      <c r="A54" s="46" t="s">
        <v>45</v>
      </c>
      <c r="B54" s="47">
        <f>(B44+B52)</f>
        <v>12535897.5</v>
      </c>
    </row>
    <row r="55" ht="15">
      <c r="A55" s="48"/>
      <c r="B55" s="49"/>
    </row>
    <row r="56" ht="15">
      <c r="A56" s="50" t="s">
        <v>46</v>
      </c>
      <c r="B56" s="51"/>
    </row>
    <row r="57" ht="15">
      <c r="A57" s="52" t="s">
        <v>47</v>
      </c>
      <c r="B57" s="53">
        <f>SUM(B58:B59)</f>
        <v>6363242.5900000008</v>
      </c>
    </row>
    <row r="58" ht="15">
      <c r="A58" s="36" t="s">
        <v>48</v>
      </c>
      <c r="B58" s="37">
        <v>5748643.6900000004</v>
      </c>
    </row>
    <row r="59" ht="15">
      <c r="A59" s="36" t="s">
        <v>49</v>
      </c>
      <c r="B59" s="37">
        <v>614598.90000000002</v>
      </c>
    </row>
    <row r="60" ht="15">
      <c r="A60" s="38" t="s">
        <v>50</v>
      </c>
      <c r="B60" s="34">
        <f>B61</f>
        <v>0</v>
      </c>
    </row>
    <row r="61" ht="15">
      <c r="A61" s="36" t="s">
        <v>51</v>
      </c>
      <c r="B61" s="37">
        <v>0</v>
      </c>
    </row>
    <row r="62" ht="15">
      <c r="A62" s="42" t="s">
        <v>52</v>
      </c>
      <c r="B62" s="54">
        <f>B57+B60</f>
        <v>6363242.5900000008</v>
      </c>
    </row>
    <row r="63" ht="15">
      <c r="A63" s="38"/>
      <c r="B63" s="39"/>
    </row>
    <row r="64" ht="15">
      <c r="A64" s="38" t="s">
        <v>53</v>
      </c>
      <c r="B64" s="39"/>
    </row>
    <row r="65" ht="15">
      <c r="A65" s="36" t="s">
        <v>54</v>
      </c>
      <c r="B65" s="55">
        <f>B62</f>
        <v>6363242.5900000008</v>
      </c>
    </row>
    <row r="66" ht="15">
      <c r="A66" s="36" t="s">
        <v>55</v>
      </c>
      <c r="B66" s="55">
        <f>B52</f>
        <v>5743451.8600000003</v>
      </c>
    </row>
    <row r="67" ht="15">
      <c r="A67" s="36" t="s">
        <v>56</v>
      </c>
      <c r="B67" s="55">
        <v>0</v>
      </c>
    </row>
    <row r="68" ht="15">
      <c r="A68" s="38" t="s">
        <v>57</v>
      </c>
      <c r="B68" s="39">
        <f>B65-B66-B67</f>
        <v>619790.73000000045</v>
      </c>
    </row>
    <row r="69" ht="15">
      <c r="A69" s="38"/>
      <c r="B69" s="39"/>
    </row>
    <row r="70" ht="15">
      <c r="A70" s="40" t="s">
        <v>58</v>
      </c>
      <c r="B70" s="56"/>
    </row>
    <row r="71" ht="15.75" customHeight="1">
      <c r="A71" s="40" t="s">
        <v>59</v>
      </c>
      <c r="B71" s="41"/>
    </row>
    <row r="72" ht="15.75" customHeight="1">
      <c r="A72" s="57" t="s">
        <v>60</v>
      </c>
      <c r="B72" s="37">
        <v>1165640.1399999999</v>
      </c>
    </row>
    <row r="73" ht="15.75" customHeight="1">
      <c r="A73" s="58" t="s">
        <v>61</v>
      </c>
      <c r="B73" s="37">
        <v>2540421.5299999998</v>
      </c>
    </row>
    <row r="74" ht="15">
      <c r="A74" s="58" t="s">
        <v>62</v>
      </c>
      <c r="B74" s="37">
        <v>1286019.6799999999</v>
      </c>
    </row>
    <row r="75" ht="15">
      <c r="A75" s="57" t="s">
        <v>63</v>
      </c>
      <c r="B75" s="37">
        <v>51779.800000000003</v>
      </c>
    </row>
    <row r="76" ht="15">
      <c r="A76" s="57" t="s">
        <v>64</v>
      </c>
      <c r="B76" s="37">
        <v>0</v>
      </c>
    </row>
    <row r="77" ht="15">
      <c r="A77" s="57" t="s">
        <v>65</v>
      </c>
      <c r="B77" s="37">
        <v>0</v>
      </c>
    </row>
    <row r="78" s="59" customFormat="1" ht="15">
      <c r="A78" s="44" t="s">
        <v>66</v>
      </c>
      <c r="B78" s="37">
        <v>871429.42000000004</v>
      </c>
    </row>
    <row r="79" s="59" customFormat="1" ht="15">
      <c r="A79" s="44" t="s">
        <v>67</v>
      </c>
      <c r="B79" s="37">
        <v>6601.9099999999999</v>
      </c>
    </row>
    <row r="80" ht="15">
      <c r="A80" s="44" t="s">
        <v>68</v>
      </c>
      <c r="B80" s="37">
        <v>0</v>
      </c>
    </row>
    <row r="81" ht="15">
      <c r="A81" s="44" t="s">
        <v>69</v>
      </c>
      <c r="B81" s="37">
        <v>85629.059999999998</v>
      </c>
    </row>
    <row r="82" ht="15">
      <c r="A82" s="44" t="s">
        <v>70</v>
      </c>
      <c r="B82" s="37">
        <v>25087.290000000001</v>
      </c>
    </row>
    <row r="83" ht="15">
      <c r="A83" s="44" t="s">
        <v>71</v>
      </c>
      <c r="B83" s="37">
        <v>6537.5</v>
      </c>
    </row>
    <row r="84" ht="15">
      <c r="A84" s="44" t="s">
        <v>72</v>
      </c>
      <c r="B84" s="37">
        <v>0</v>
      </c>
    </row>
    <row r="85" ht="15">
      <c r="A85" s="44" t="s">
        <v>73</v>
      </c>
      <c r="B85" s="37">
        <v>0</v>
      </c>
    </row>
    <row r="86" ht="15">
      <c r="A86" s="44" t="s">
        <v>74</v>
      </c>
      <c r="B86" s="37">
        <v>241881.17999999999</v>
      </c>
    </row>
    <row r="87" ht="15">
      <c r="A87" s="44" t="s">
        <v>75</v>
      </c>
      <c r="B87" s="37">
        <v>2302.96</v>
      </c>
    </row>
    <row r="88" ht="15">
      <c r="A88" s="44" t="s">
        <v>76</v>
      </c>
      <c r="B88" s="37">
        <v>0</v>
      </c>
    </row>
    <row r="89" ht="15">
      <c r="A89" s="33" t="s">
        <v>77</v>
      </c>
      <c r="B89" s="39">
        <f>SUM(B72:B88)</f>
        <v>6283330.4699999988</v>
      </c>
    </row>
    <row r="90" ht="15">
      <c r="A90" s="36" t="s">
        <v>78</v>
      </c>
      <c r="B90" s="55">
        <v>0</v>
      </c>
    </row>
    <row r="91" ht="15">
      <c r="A91" s="36" t="s">
        <v>79</v>
      </c>
      <c r="B91" s="55">
        <v>0</v>
      </c>
    </row>
    <row r="92" ht="15">
      <c r="A92" s="38" t="s">
        <v>80</v>
      </c>
      <c r="B92" s="39">
        <f>SUM(B89,B90)</f>
        <v>6283330.4699999988</v>
      </c>
    </row>
    <row r="93" ht="15">
      <c r="A93" s="36"/>
      <c r="B93" s="55"/>
    </row>
    <row r="94" ht="15">
      <c r="A94" s="60" t="s">
        <v>81</v>
      </c>
      <c r="B94" s="61"/>
    </row>
    <row r="95" s="62" customFormat="1" ht="15">
      <c r="A95" s="63" t="s">
        <v>82</v>
      </c>
      <c r="B95" s="45">
        <f>B62</f>
        <v>6363242.5900000008</v>
      </c>
    </row>
    <row r="96" s="62" customFormat="1" ht="15">
      <c r="A96" s="36" t="s">
        <v>83</v>
      </c>
      <c r="B96" s="55">
        <v>0</v>
      </c>
    </row>
    <row r="97" s="62" customFormat="1" ht="15">
      <c r="A97" s="36" t="s">
        <v>84</v>
      </c>
      <c r="B97" s="37">
        <v>0</v>
      </c>
    </row>
    <row r="98" s="62" customFormat="1" ht="15">
      <c r="A98" s="64" t="s">
        <v>85</v>
      </c>
      <c r="B98" s="37">
        <v>2446.1900000000001</v>
      </c>
    </row>
    <row r="99" s="62" customFormat="1" ht="15">
      <c r="A99" s="38" t="s">
        <v>86</v>
      </c>
      <c r="B99" s="34">
        <f>B95+B96+B97+B98</f>
        <v>6365688.7800000012</v>
      </c>
    </row>
    <row r="100" s="62" customFormat="1" ht="15">
      <c r="A100" s="38" t="s">
        <v>87</v>
      </c>
      <c r="B100" s="34">
        <f>(B28+B44)-(B67+B92+B96+B97+B98)</f>
        <v>14066795.27</v>
      </c>
    </row>
    <row r="101" ht="15">
      <c r="A101" s="38"/>
      <c r="B101" s="65"/>
    </row>
    <row r="102" ht="15">
      <c r="A102" s="40" t="s">
        <v>88</v>
      </c>
      <c r="B102" s="41"/>
    </row>
    <row r="103" ht="15">
      <c r="A103" s="57" t="s">
        <v>89</v>
      </c>
      <c r="B103" s="37">
        <v>0</v>
      </c>
    </row>
    <row r="104" ht="15">
      <c r="A104" s="57" t="s">
        <v>90</v>
      </c>
      <c r="B104" s="37">
        <v>0</v>
      </c>
    </row>
    <row r="105" ht="15">
      <c r="A105" s="44" t="s">
        <v>91</v>
      </c>
      <c r="B105" s="55">
        <v>0</v>
      </c>
    </row>
    <row r="106" ht="15">
      <c r="A106" s="44" t="s">
        <v>92</v>
      </c>
      <c r="B106" s="55">
        <v>0</v>
      </c>
    </row>
    <row r="107" ht="15">
      <c r="A107" s="38" t="s">
        <v>93</v>
      </c>
      <c r="B107" s="39">
        <f>B103+B104+B105+B106</f>
        <v>0</v>
      </c>
    </row>
    <row r="108" ht="14.25" customHeight="1">
      <c r="A108" s="38"/>
      <c r="B108" s="39"/>
    </row>
    <row r="109" ht="15">
      <c r="A109" s="50" t="s">
        <v>94</v>
      </c>
      <c r="B109" s="51"/>
    </row>
    <row r="110" ht="15">
      <c r="A110" s="57" t="s">
        <v>95</v>
      </c>
      <c r="B110" s="37">
        <v>0</v>
      </c>
    </row>
    <row r="111" ht="15">
      <c r="A111" s="57" t="s">
        <v>96</v>
      </c>
      <c r="B111" s="66">
        <v>0</v>
      </c>
    </row>
    <row r="112" ht="15">
      <c r="A112" s="67" t="s">
        <v>97</v>
      </c>
      <c r="B112" s="68">
        <f>B110+B111</f>
        <v>0</v>
      </c>
    </row>
    <row r="113" s="59" customFormat="1" ht="15">
      <c r="A113" s="38"/>
      <c r="B113" s="69"/>
    </row>
    <row r="114" ht="15">
      <c r="A114" s="20" t="s">
        <v>98</v>
      </c>
      <c r="B114" s="70"/>
    </row>
    <row r="115" ht="15">
      <c r="A115" s="71" t="s">
        <v>99</v>
      </c>
      <c r="B115" s="31">
        <v>0</v>
      </c>
    </row>
    <row r="116" ht="15">
      <c r="A116" s="22" t="s">
        <v>100</v>
      </c>
      <c r="B116" s="23">
        <f>SUM(B117:B119)</f>
        <v>0</v>
      </c>
    </row>
    <row r="117" ht="15">
      <c r="A117" s="24" t="s">
        <v>101</v>
      </c>
      <c r="B117" s="31">
        <v>0</v>
      </c>
    </row>
    <row r="118" ht="15">
      <c r="A118" s="24" t="s">
        <v>102</v>
      </c>
      <c r="B118" s="26">
        <v>0</v>
      </c>
    </row>
    <row r="119" ht="15">
      <c r="A119" s="24" t="s">
        <v>103</v>
      </c>
      <c r="B119" s="26">
        <v>0</v>
      </c>
    </row>
    <row r="120" ht="15">
      <c r="A120" s="22" t="s">
        <v>104</v>
      </c>
      <c r="B120" s="72">
        <f>SUM(B121:B123)</f>
        <v>14066795.27</v>
      </c>
    </row>
    <row r="121" ht="15">
      <c r="A121" s="24" t="s">
        <v>105</v>
      </c>
      <c r="B121" s="26">
        <v>4895547.9500000002</v>
      </c>
      <c r="C121" s="35"/>
    </row>
    <row r="122" ht="15">
      <c r="A122" s="24" t="s">
        <v>106</v>
      </c>
      <c r="B122" s="26">
        <v>156440.62</v>
      </c>
    </row>
    <row r="123" ht="15">
      <c r="A123" s="24" t="s">
        <v>107</v>
      </c>
      <c r="B123" s="26">
        <v>9014806.6999999993</v>
      </c>
    </row>
    <row r="124" ht="15">
      <c r="A124" s="73" t="s">
        <v>108</v>
      </c>
      <c r="B124" s="74">
        <f>(B28+B44)-(B67+B92+B96+B97+B98)</f>
        <v>14066795.27</v>
      </c>
    </row>
    <row r="125" ht="15">
      <c r="A125" s="75" t="s">
        <v>109</v>
      </c>
      <c r="B125" s="76"/>
    </row>
    <row r="126" ht="15">
      <c r="A126" s="77" t="s">
        <v>110</v>
      </c>
      <c r="B126" s="78"/>
    </row>
    <row r="127" ht="15">
      <c r="A127" s="79" t="s">
        <v>111</v>
      </c>
      <c r="B127" s="74">
        <v>0</v>
      </c>
    </row>
    <row r="128" ht="15">
      <c r="A128" s="79" t="s">
        <v>112</v>
      </c>
      <c r="B128" s="74">
        <v>0</v>
      </c>
    </row>
    <row r="129" ht="15.6">
      <c r="A129" s="79" t="s">
        <v>113</v>
      </c>
      <c r="B129" s="74">
        <v>0</v>
      </c>
    </row>
    <row r="130" ht="15.6">
      <c r="A130" s="77" t="s">
        <v>114</v>
      </c>
      <c r="B130" s="80">
        <f>B127+B128+B129</f>
        <v>0</v>
      </c>
    </row>
    <row r="131" ht="13.800000000000001" customHeight="1">
      <c r="A131" s="81" t="s">
        <v>115</v>
      </c>
      <c r="B131" s="81"/>
    </row>
    <row r="132" ht="15.6">
      <c r="A132" s="82"/>
      <c r="B132" s="83"/>
    </row>
    <row r="133" ht="15.6">
      <c r="A133" s="82"/>
      <c r="B133" s="83"/>
    </row>
    <row r="134" ht="20.25" customHeight="1">
      <c r="A134" s="82"/>
      <c r="B134" s="83"/>
    </row>
    <row r="135" ht="18" customHeight="1">
      <c r="A135" s="82"/>
      <c r="B135" s="83"/>
    </row>
    <row r="136" ht="18" customHeight="1">
      <c r="A136" s="84" t="s">
        <v>116</v>
      </c>
      <c r="B136" s="84"/>
    </row>
    <row r="137">
      <c r="A137" s="84"/>
      <c r="B137" s="84"/>
    </row>
    <row r="138">
      <c r="A138" s="84"/>
      <c r="B138" s="84"/>
    </row>
    <row r="139" ht="15.75" customHeight="1">
      <c r="A139" s="84"/>
      <c r="B139" s="84"/>
    </row>
    <row r="140" ht="24" customHeight="1">
      <c r="A140" s="84"/>
      <c r="B140" s="84"/>
    </row>
  </sheetData>
  <mergeCells count="9">
    <mergeCell ref="A1:B1"/>
    <mergeCell ref="A2:B4"/>
    <mergeCell ref="A5:B6"/>
    <mergeCell ref="A7:B7"/>
    <mergeCell ref="A9:B9"/>
    <mergeCell ref="A12:B12"/>
    <mergeCell ref="A16:B16"/>
    <mergeCell ref="A131:B131"/>
    <mergeCell ref="A136:B140"/>
  </mergeCells>
  <printOptions headings="0" gridLines="0"/>
  <pageMargins left="0.25" right="0.25" top="0.75" bottom="0.75" header="0.29999999999999999" footer="0.29999999999999999"/>
  <pageSetup paperSize="9" scale="67" fitToWidth="1" fitToHeight="0" pageOrder="downThenOver" orientation="portrait" usePrinterDefaults="1" blackAndWhite="0" draft="0" cellComments="none" useFirstPageNumber="0" errors="displayed" horizontalDpi="300" verticalDpi="300" copies="1"/>
  <headerFooter/>
  <rowBreaks count="2" manualBreakCount="2">
    <brk id="69" man="1" max="1" min="0" pt="1"/>
    <brk id="144" man="1" max="1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Base/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revision>3</cp:revision>
  <dcterms:created xsi:type="dcterms:W3CDTF">2021-09-23T15:15:02Z</dcterms:created>
  <dcterms:modified xsi:type="dcterms:W3CDTF">2026-05-07T19:27:59Z</dcterms:modified>
</cp:coreProperties>
</file>