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4.2024" sheetId="1" r:id="rId1"/>
  </sheets>
  <definedNames>
    <definedName name="_xlnm.Print_Area" localSheetId="0">'04.2024'!$A$1:$B$143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8" i="1" l="1"/>
  <c r="B61" i="1" s="1"/>
  <c r="B38" i="1" l="1"/>
  <c r="B53" i="1" l="1"/>
  <c r="B116" i="1" l="1"/>
  <c r="B26" i="1"/>
  <c r="B20" i="1" l="1"/>
  <c r="B34" i="1" s="1"/>
  <c r="B84" i="1" l="1"/>
  <c r="B48" i="1" l="1"/>
  <c r="B55" i="1" s="1"/>
  <c r="B111" i="1"/>
  <c r="B51" i="1"/>
  <c r="B64" i="1" l="1"/>
  <c r="B130" i="1" l="1"/>
  <c r="B107" i="1"/>
  <c r="B100" i="1"/>
  <c r="B124" i="1" l="1"/>
  <c r="B87" i="1" l="1"/>
  <c r="B91" i="1" s="1"/>
  <c r="B63" i="1"/>
  <c r="B66" i="1" s="1"/>
  <c r="B92" i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<sst xmlns="http://schemas.openxmlformats.org/spreadsheetml/2006/main" count="117" uniqueCount="117">
  <si>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</si>
  <si>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</si>
  <si>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</si>
  <si>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</si>
  <si>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</si>
  <si>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</si>
  <si>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</si>
  <si>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</si>
  <si>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</si>
  <si>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</si>
  <si>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</si>
  <si>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</si>
  <si>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</si>
  <si>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</si>
  <si>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</si>
  <si>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</si>
  <si>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</si>
  <si>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</si>
  <si>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</si>
  <si>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</si>
  <si>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</si>
  <si>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</si>
  <si>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</si>
  <si>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</si>
  <si>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</si>
  <si>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</si>
  <si>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</si>
  <si>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</si>
  <si>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</si>
  <si>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</si>
  <si>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</si>
  <si>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</si>
  <si>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</si>
  <si>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</si>
  <si>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</si>
  <si>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</si>
  <si>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</si>
  <si>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</si>
  <si>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</si>
  <si>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</si>
  <si>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</si>
  <si>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</si>
  <si>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</si>
  <si>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</si>
  <si>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</si>
  <si>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</si>
  <si>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</si>
  <si>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</si>
  <si>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</si>
  <si>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</si>
  <si>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</si>
  <si>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</si>
  <si>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</si>
  <si>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</si>
  <si>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</si>
  <si>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</si>
  <si>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</si>
  <si>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</si>
  <si>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</si>
  <si>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</si>
  <si>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</si>
  <si>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</si>
  <si>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</si>
  <si>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</si>
  <si>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 xml:space="preserve">9.Nota Explicativa:   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</si>
  <si>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</si>
  <si>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</si>
  <si>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</si>
  <si>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</si>
  <si>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</si>
  <si>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</si>
  <si>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</si>
  <si>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</si>
  <si>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</si>
  <si>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</si>
  <si>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</si>
  <si>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</si>
  <si>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1.2.3 C/C 6732-4 - CUSTEIO</t>
  </si>
  <si>
    <t>1.3.1 C/A 6956-6 - CUSTEIO</t>
  </si>
  <si>
    <t>1.2.5 C/C 6958-2 - APLICAÇÃO 3%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</si>
  <si>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</si>
  <si>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</si>
  <si>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</si>
  <si>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</si>
  <si>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</si>
  <si>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</si>
  <si>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</si>
  <si>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1.3.3 C/A 5630-0 - CUSTEIO</t>
  </si>
  <si>
    <t>1.3.4 C/A 5962-8 - CUSTEIO</t>
  </si>
  <si>
    <t>1.3.5 C/A 6732-4 - CUSTEIO</t>
  </si>
  <si>
    <t>1.3.6 C/A 5615-7 - CUSTEIO</t>
  </si>
  <si>
    <t>1.3.2 C/A 6958-2 - APLICAÇÃO 3%</t>
  </si>
  <si>
    <t>1.3.7 C/A 5616-5 - CUSTEIO</t>
  </si>
  <si>
    <t>9.3.7 C/A 5616-5 - CUSTEIO</t>
  </si>
  <si>
    <t>3.1.1 Resgate Aplicação - C/A 6956-6 - CUSTEIO</t>
  </si>
  <si>
    <t xml:space="preserve">4.1.1 Aplicação Financeira - C/A 6956-6 - CUSTEIO </t>
  </si>
  <si>
    <t>1.2.4 C/C 5630-0 - CUSTEIO</t>
  </si>
  <si>
    <t>9.2.4 C/C 6958-2 - APLICAÇÃO 3%</t>
  </si>
  <si>
    <t>Competência: 04/2024</t>
  </si>
  <si>
    <t>4.1.2 Aplicação Financeira - C/A 6958-2 - APLICAÇÃO 3%</t>
  </si>
  <si>
    <t>9.2.3 C/C 6957-4 - INVESTIMENTO</t>
  </si>
  <si>
    <t>9.SALDO BANCÁRIO FINAL EM 30/04/2024</t>
  </si>
  <si>
    <t>2.2 RENDIMENTO SOBRE APLICAÇÕES FINANCEIRAS</t>
  </si>
  <si>
    <t>2.2.1 Rendimento sobre Aplicação Financeiras - C/A 5615-7 - CUSTEIO</t>
  </si>
  <si>
    <t>2.2.2 Rendimento sobre Aplicação Financeiras - C/A 5615-7 - CUSTEIO (CDB/FLEX)</t>
  </si>
  <si>
    <t>2.2.3 Rendimento sobre Aplicação Financeiras - C/A 6956-6 - CUSTEIO</t>
  </si>
  <si>
    <t>2.2.4 Rendimento sobre Aplicação Financeiras - C/A 6958-2  - APLICAÇÃO 3%</t>
  </si>
  <si>
    <t>2.2.5 Rendimento sobre Aplicação Financeiras - C/A 6732-4 - CUSTEIO (AUTO MAX)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</si>
  <si>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</si>
  <si>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</si>
  <si>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</si>
  <si>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</si>
  <si>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</si>
  <si>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4.2.1 Entrada Conta Aplicação Financeira (+)</t>
  </si>
  <si>
    <t>4.2.2 Saida Conta Aplicação Financeira ref. Resgate em Conta  (-)</t>
  </si>
  <si>
    <t>4.2.3 IRRF/IOF S/Aplicação Financeira (-)</t>
  </si>
  <si>
    <t xml:space="preserve">SALDO BANCÁRIO FINAL : 9= (1+2)-(4.2.3+5+6.2+6.3+6.4)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</si>
</sst>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topLeftCell="A73" zoomScale="95" zoomScaleNormal="70" zoomScaleSheetLayoutView="95" zoomScalePageLayoutView="70" workbookViewId="0">
      <selection activeCell="A124" sqref="A124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78"/>
      <c r="B1" s="78"/>
    </row>
    <row r="2" spans="1:2" s="46" customFormat="1" ht="15" customHeight="1" x14ac:dyDescent="0.25">
      <c r="A2" s="86" t="s">
        <v>75</v>
      </c>
      <c r="B2" s="87"/>
    </row>
    <row r="3" spans="1:2" s="46" customFormat="1" ht="15" customHeight="1" x14ac:dyDescent="0.25">
      <c r="A3" s="88"/>
      <c r="B3" s="89"/>
    </row>
    <row r="4" spans="1:2" s="46" customFormat="1" ht="15" customHeight="1" x14ac:dyDescent="0.25">
      <c r="A4" s="90"/>
      <c r="B4" s="91"/>
    </row>
    <row r="5" spans="1:2" s="46" customFormat="1" ht="15" customHeight="1" x14ac:dyDescent="0.25">
      <c r="A5" s="79" t="s">
        <v>65</v>
      </c>
      <c r="B5" s="79"/>
    </row>
    <row r="6" spans="1:2" s="46" customFormat="1" ht="12" customHeight="1" x14ac:dyDescent="0.25">
      <c r="A6" s="79"/>
      <c r="B6" s="79"/>
    </row>
    <row r="7" spans="1:2" s="46" customFormat="1" x14ac:dyDescent="0.25">
      <c r="A7" s="83" t="s">
        <v>66</v>
      </c>
      <c r="B7" s="83"/>
    </row>
    <row r="8" spans="1:2" s="46" customFormat="1" x14ac:dyDescent="0.25">
      <c r="A8" s="47" t="s">
        <v>67</v>
      </c>
      <c r="B8" s="48"/>
    </row>
    <row r="9" spans="1:2" s="46" customFormat="1" x14ac:dyDescent="0.25">
      <c r="A9" s="83" t="s">
        <v>68</v>
      </c>
      <c r="B9" s="83"/>
    </row>
    <row r="10" spans="1:2" s="46" customFormat="1" x14ac:dyDescent="0.25">
      <c r="A10" s="47" t="s">
        <v>69</v>
      </c>
      <c r="B10" s="48"/>
    </row>
    <row r="11" spans="1:2" s="46" customFormat="1" x14ac:dyDescent="0.25">
      <c r="A11" s="47" t="s">
        <v>70</v>
      </c>
      <c r="B11" s="47"/>
    </row>
    <row r="12" spans="1:2" s="46" customFormat="1" x14ac:dyDescent="0.25">
      <c r="A12" s="83" t="s">
        <v>71</v>
      </c>
      <c r="B12" s="83"/>
    </row>
    <row r="13" spans="1:2" s="46" customFormat="1" x14ac:dyDescent="0.25">
      <c r="A13" s="47"/>
      <c r="B13" s="48"/>
    </row>
    <row r="14" spans="1:2" s="46" customFormat="1" x14ac:dyDescent="0.25">
      <c r="A14" s="43" t="s">
        <v>72</v>
      </c>
      <c r="B14" s="44">
        <v>6382487.9800000004</v>
      </c>
    </row>
    <row r="15" spans="1:2" s="46" customFormat="1" x14ac:dyDescent="0.25">
      <c r="A15" s="43" t="s">
        <v>73</v>
      </c>
      <c r="B15" s="45"/>
    </row>
    <row r="16" spans="1:2" s="46" customFormat="1" ht="21.75" customHeight="1" x14ac:dyDescent="0.25">
      <c r="A16" s="84" t="s">
        <v>74</v>
      </c>
      <c r="B16" s="85"/>
    </row>
    <row r="17" spans="1:2" s="49" customFormat="1" ht="14.25" customHeight="1" x14ac:dyDescent="0.25">
      <c r="A17" s="19" t="s">
        <v>98</v>
      </c>
      <c r="B17" s="20" t="s">
        <v>76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63120.460000000006</v>
      </c>
    </row>
    <row r="21" spans="1:2" x14ac:dyDescent="0.25">
      <c r="A21" s="53" t="s">
        <v>9</v>
      </c>
      <c r="B21" s="21">
        <v>63120.44</v>
      </c>
    </row>
    <row r="22" spans="1:2" x14ac:dyDescent="0.25">
      <c r="A22" s="53" t="s">
        <v>50</v>
      </c>
      <c r="B22" s="21">
        <v>0.01</v>
      </c>
    </row>
    <row r="23" spans="1:2" x14ac:dyDescent="0.25">
      <c r="A23" s="53" t="s">
        <v>77</v>
      </c>
      <c r="B23" s="21">
        <v>0</v>
      </c>
    </row>
    <row r="24" spans="1:2" x14ac:dyDescent="0.25">
      <c r="A24" s="53" t="s">
        <v>96</v>
      </c>
      <c r="B24" s="21">
        <v>0</v>
      </c>
    </row>
    <row r="25" spans="1:2" x14ac:dyDescent="0.25">
      <c r="A25" s="53" t="s">
        <v>79</v>
      </c>
      <c r="B25" s="21">
        <v>0.01</v>
      </c>
    </row>
    <row r="26" spans="1:2" x14ac:dyDescent="0.25">
      <c r="A26" s="51" t="s">
        <v>3</v>
      </c>
      <c r="B26" s="52">
        <f>SUM(B27:B33)</f>
        <v>6289428.9900000002</v>
      </c>
    </row>
    <row r="27" spans="1:2" x14ac:dyDescent="0.25">
      <c r="A27" s="53" t="s">
        <v>78</v>
      </c>
      <c r="B27" s="21">
        <v>2526494.19</v>
      </c>
    </row>
    <row r="28" spans="1:2" x14ac:dyDescent="0.25">
      <c r="A28" s="53" t="s">
        <v>91</v>
      </c>
      <c r="B28" s="21">
        <v>222712.48</v>
      </c>
    </row>
    <row r="29" spans="1:2" x14ac:dyDescent="0.25">
      <c r="A29" s="53" t="s">
        <v>87</v>
      </c>
      <c r="B29" s="21">
        <v>0</v>
      </c>
    </row>
    <row r="30" spans="1:2" x14ac:dyDescent="0.25">
      <c r="A30" s="53" t="s">
        <v>88</v>
      </c>
      <c r="B30" s="21">
        <v>0</v>
      </c>
    </row>
    <row r="31" spans="1:2" x14ac:dyDescent="0.25">
      <c r="A31" s="53" t="s">
        <v>89</v>
      </c>
      <c r="B31" s="21">
        <v>322.83999999999997</v>
      </c>
    </row>
    <row r="32" spans="1:2" x14ac:dyDescent="0.25">
      <c r="A32" s="53" t="s">
        <v>90</v>
      </c>
      <c r="B32" s="21">
        <v>3539899.47</v>
      </c>
    </row>
    <row r="33" spans="1:2" x14ac:dyDescent="0.25">
      <c r="A33" s="53" t="s">
        <v>92</v>
      </c>
      <c r="B33" s="21">
        <v>0.01</v>
      </c>
    </row>
    <row r="34" spans="1:2" x14ac:dyDescent="0.25">
      <c r="A34" s="2" t="s">
        <v>10</v>
      </c>
      <c r="B34" s="23">
        <f>(B19+B20+B26)</f>
        <v>6352549.4500000002</v>
      </c>
    </row>
    <row r="35" spans="1:2" x14ac:dyDescent="0.25">
      <c r="A35" s="55"/>
      <c r="B35" s="22"/>
    </row>
    <row r="36" spans="1:2" x14ac:dyDescent="0.25">
      <c r="A36" s="1" t="s">
        <v>4</v>
      </c>
      <c r="B36" s="34"/>
    </row>
    <row r="37" spans="1:2" x14ac:dyDescent="0.25">
      <c r="A37" s="56" t="s">
        <v>54</v>
      </c>
      <c r="B37" s="25">
        <v>3419073.7</v>
      </c>
    </row>
    <row r="38" spans="1:2" x14ac:dyDescent="0.25">
      <c r="A38" s="56" t="s">
        <v>102</v>
      </c>
      <c r="B38" s="25">
        <f>SUM(B39:B43)</f>
        <v>52355.22</v>
      </c>
    </row>
    <row r="39" spans="1:2" x14ac:dyDescent="0.25">
      <c r="A39" s="57" t="s">
        <v>103</v>
      </c>
      <c r="B39" s="58">
        <v>24.57</v>
      </c>
    </row>
    <row r="40" spans="1:2" x14ac:dyDescent="0.25">
      <c r="A40" s="57" t="s">
        <v>104</v>
      </c>
      <c r="B40" s="58">
        <v>24779.39</v>
      </c>
    </row>
    <row r="41" spans="1:2" x14ac:dyDescent="0.25">
      <c r="A41" s="57" t="s">
        <v>105</v>
      </c>
      <c r="B41" s="58">
        <v>25841.040000000001</v>
      </c>
    </row>
    <row r="42" spans="1:2" x14ac:dyDescent="0.25">
      <c r="A42" s="57" t="s">
        <v>106</v>
      </c>
      <c r="B42" s="58">
        <v>1710.16</v>
      </c>
    </row>
    <row r="43" spans="1:2" x14ac:dyDescent="0.25">
      <c r="A43" s="57" t="s">
        <v>107</v>
      </c>
      <c r="B43" s="58">
        <v>0.06</v>
      </c>
    </row>
    <row r="44" spans="1:2" x14ac:dyDescent="0.25">
      <c r="A44" s="5" t="s">
        <v>108</v>
      </c>
      <c r="B44" s="25">
        <v>49983.39</v>
      </c>
    </row>
    <row r="45" spans="1:2" x14ac:dyDescent="0.25">
      <c r="A45" s="5" t="s">
        <v>109</v>
      </c>
      <c r="B45" s="25">
        <v>0</v>
      </c>
    </row>
    <row r="46" spans="1:2" x14ac:dyDescent="0.25">
      <c r="A46" s="5" t="s">
        <v>110</v>
      </c>
      <c r="B46" s="25">
        <v>0</v>
      </c>
    </row>
    <row r="47" spans="1:2" x14ac:dyDescent="0.25">
      <c r="A47" s="5" t="s">
        <v>111</v>
      </c>
      <c r="B47" s="25">
        <v>0</v>
      </c>
    </row>
    <row r="48" spans="1:2" x14ac:dyDescent="0.25">
      <c r="A48" s="3" t="s">
        <v>112</v>
      </c>
      <c r="B48" s="24">
        <f>SUM(B37+B38+B44+B45+B46+B47)</f>
        <v>3521412.3100000005</v>
      </c>
    </row>
    <row r="49" spans="1:2" x14ac:dyDescent="0.25">
      <c r="A49" s="3"/>
      <c r="B49" s="24"/>
    </row>
    <row r="50" spans="1:2" x14ac:dyDescent="0.25">
      <c r="A50" s="4" t="s">
        <v>11</v>
      </c>
      <c r="B50" s="59"/>
    </row>
    <row r="51" spans="1:2" x14ac:dyDescent="0.25">
      <c r="A51" s="15" t="s">
        <v>13</v>
      </c>
      <c r="B51" s="60">
        <f>SUM(B52:B52)</f>
        <v>5331941.7699999996</v>
      </c>
    </row>
    <row r="52" spans="1:2" x14ac:dyDescent="0.25">
      <c r="A52" s="61" t="s">
        <v>94</v>
      </c>
      <c r="B52" s="58">
        <v>5331941.7699999996</v>
      </c>
    </row>
    <row r="53" spans="1:2" x14ac:dyDescent="0.25">
      <c r="A53" s="3" t="s">
        <v>14</v>
      </c>
      <c r="B53" s="25">
        <f>SUM(B52:B52)</f>
        <v>5331941.7699999996</v>
      </c>
    </row>
    <row r="54" spans="1:2" x14ac:dyDescent="0.25">
      <c r="A54" s="3"/>
      <c r="B54" s="24"/>
    </row>
    <row r="55" spans="1:2" x14ac:dyDescent="0.25">
      <c r="A55" s="62" t="s">
        <v>12</v>
      </c>
      <c r="B55" s="26">
        <f>(B48+B53)</f>
        <v>8853354.0800000001</v>
      </c>
    </row>
    <row r="56" spans="1:2" x14ac:dyDescent="0.25">
      <c r="A56" s="63"/>
      <c r="B56" s="35"/>
    </row>
    <row r="57" spans="1:2" x14ac:dyDescent="0.25">
      <c r="A57" s="6" t="s">
        <v>15</v>
      </c>
      <c r="B57" s="36"/>
    </row>
    <row r="58" spans="1:2" x14ac:dyDescent="0.25">
      <c r="A58" s="14" t="s">
        <v>16</v>
      </c>
      <c r="B58" s="64">
        <f>SUM(B59:B60)</f>
        <v>2969505.69</v>
      </c>
    </row>
    <row r="59" spans="1:2" x14ac:dyDescent="0.25">
      <c r="A59" s="57" t="s">
        <v>95</v>
      </c>
      <c r="B59" s="27">
        <v>2918669.34</v>
      </c>
    </row>
    <row r="60" spans="1:2" x14ac:dyDescent="0.25">
      <c r="A60" s="57" t="s">
        <v>99</v>
      </c>
      <c r="B60" s="27">
        <v>50836.35</v>
      </c>
    </row>
    <row r="61" spans="1:2" x14ac:dyDescent="0.25">
      <c r="A61" s="15" t="s">
        <v>17</v>
      </c>
      <c r="B61" s="28">
        <f>B58</f>
        <v>2969505.69</v>
      </c>
    </row>
    <row r="62" spans="1:2" x14ac:dyDescent="0.25">
      <c r="A62" s="3"/>
      <c r="B62" s="24"/>
    </row>
    <row r="63" spans="1:2" x14ac:dyDescent="0.25">
      <c r="A63" s="65" t="s">
        <v>113</v>
      </c>
      <c r="B63" s="30">
        <f t="shared" ref="B63" si="0">B61</f>
        <v>2969505.69</v>
      </c>
    </row>
    <row r="64" spans="1:2" x14ac:dyDescent="0.25">
      <c r="A64" s="65" t="s">
        <v>114</v>
      </c>
      <c r="B64" s="30">
        <f>B53</f>
        <v>5331941.7699999996</v>
      </c>
    </row>
    <row r="65" spans="1:2" x14ac:dyDescent="0.25">
      <c r="A65" s="65" t="s">
        <v>115</v>
      </c>
      <c r="B65" s="30">
        <v>0</v>
      </c>
    </row>
    <row r="66" spans="1:2" x14ac:dyDescent="0.25">
      <c r="A66" s="3" t="s">
        <v>18</v>
      </c>
      <c r="B66" s="24">
        <f t="shared" ref="B66" si="1">B63-B64-B65</f>
        <v>-2362436.0799999996</v>
      </c>
    </row>
    <row r="67" spans="1:2" x14ac:dyDescent="0.25">
      <c r="A67" s="3"/>
      <c r="B67" s="24"/>
    </row>
    <row r="68" spans="1:2" x14ac:dyDescent="0.25">
      <c r="A68" s="4" t="s">
        <v>20</v>
      </c>
      <c r="B68" s="37"/>
    </row>
    <row r="69" spans="1:2" ht="15.75" customHeight="1" x14ac:dyDescent="0.25">
      <c r="A69" s="4" t="s">
        <v>19</v>
      </c>
      <c r="B69" s="38"/>
    </row>
    <row r="70" spans="1:2" ht="15.75" customHeight="1" x14ac:dyDescent="0.25">
      <c r="A70" s="8" t="s">
        <v>21</v>
      </c>
      <c r="B70" s="58">
        <v>1348783.73</v>
      </c>
    </row>
    <row r="71" spans="1:2" ht="15.75" customHeight="1" x14ac:dyDescent="0.25">
      <c r="A71" s="9" t="s">
        <v>22</v>
      </c>
      <c r="B71" s="58">
        <v>2549233.7999999998</v>
      </c>
    </row>
    <row r="72" spans="1:2" x14ac:dyDescent="0.25">
      <c r="A72" s="9" t="s">
        <v>23</v>
      </c>
      <c r="B72" s="58">
        <v>810576.25</v>
      </c>
    </row>
    <row r="73" spans="1:2" x14ac:dyDescent="0.25">
      <c r="A73" s="8" t="s">
        <v>55</v>
      </c>
      <c r="B73" s="58">
        <v>69058.509999999995</v>
      </c>
    </row>
    <row r="74" spans="1:2" x14ac:dyDescent="0.25">
      <c r="A74" s="8" t="s">
        <v>59</v>
      </c>
      <c r="B74" s="58">
        <v>0</v>
      </c>
    </row>
    <row r="75" spans="1:2" x14ac:dyDescent="0.25">
      <c r="A75" s="8" t="s">
        <v>61</v>
      </c>
      <c r="B75" s="58">
        <v>78273.2</v>
      </c>
    </row>
    <row r="76" spans="1:2" s="66" customFormat="1" x14ac:dyDescent="0.25">
      <c r="A76" s="7" t="s">
        <v>46</v>
      </c>
      <c r="B76" s="58">
        <v>783605.74</v>
      </c>
    </row>
    <row r="77" spans="1:2" s="66" customFormat="1" x14ac:dyDescent="0.25">
      <c r="A77" s="7" t="s">
        <v>47</v>
      </c>
      <c r="B77" s="58">
        <v>135550.09</v>
      </c>
    </row>
    <row r="78" spans="1:2" x14ac:dyDescent="0.25">
      <c r="A78" s="7" t="s">
        <v>62</v>
      </c>
      <c r="B78" s="58">
        <v>0</v>
      </c>
    </row>
    <row r="79" spans="1:2" x14ac:dyDescent="0.25">
      <c r="A79" s="7" t="s">
        <v>63</v>
      </c>
      <c r="B79" s="58">
        <v>18270.009999999998</v>
      </c>
    </row>
    <row r="80" spans="1:2" x14ac:dyDescent="0.25">
      <c r="A80" s="7" t="s">
        <v>56</v>
      </c>
      <c r="B80" s="58">
        <v>39917.050000000003</v>
      </c>
    </row>
    <row r="81" spans="1:2" x14ac:dyDescent="0.25">
      <c r="A81" s="7" t="s">
        <v>57</v>
      </c>
      <c r="B81" s="58">
        <v>1200.5999999999999</v>
      </c>
    </row>
    <row r="82" spans="1:2" x14ac:dyDescent="0.25">
      <c r="A82" s="7" t="s">
        <v>58</v>
      </c>
      <c r="B82" s="58">
        <v>0</v>
      </c>
    </row>
    <row r="83" spans="1:2" x14ac:dyDescent="0.25">
      <c r="A83" s="7" t="s">
        <v>80</v>
      </c>
      <c r="B83" s="58">
        <v>7245.82</v>
      </c>
    </row>
    <row r="84" spans="1:2" x14ac:dyDescent="0.25">
      <c r="A84" s="16" t="s">
        <v>60</v>
      </c>
      <c r="B84" s="29">
        <f>SUM(B70:B83)</f>
        <v>5841714.7999999989</v>
      </c>
    </row>
    <row r="85" spans="1:2" x14ac:dyDescent="0.25">
      <c r="A85" s="3"/>
      <c r="B85" s="24"/>
    </row>
    <row r="86" spans="1:2" x14ac:dyDescent="0.25">
      <c r="A86" s="13" t="s">
        <v>25</v>
      </c>
      <c r="B86" s="39"/>
    </row>
    <row r="87" spans="1:2" s="12" customFormat="1" x14ac:dyDescent="0.25">
      <c r="A87" s="67" t="s">
        <v>26</v>
      </c>
      <c r="B87" s="68">
        <f t="shared" ref="B87" si="2">B61</f>
        <v>2969505.69</v>
      </c>
    </row>
    <row r="88" spans="1:2" s="12" customFormat="1" x14ac:dyDescent="0.25">
      <c r="A88" s="57" t="s">
        <v>27</v>
      </c>
      <c r="B88" s="30">
        <v>0</v>
      </c>
    </row>
    <row r="89" spans="1:2" s="12" customFormat="1" x14ac:dyDescent="0.25">
      <c r="A89" s="57" t="s">
        <v>48</v>
      </c>
      <c r="B89" s="27">
        <v>0</v>
      </c>
    </row>
    <row r="90" spans="1:2" s="12" customFormat="1" x14ac:dyDescent="0.25">
      <c r="A90" s="69" t="s">
        <v>53</v>
      </c>
      <c r="B90" s="27">
        <v>319.42</v>
      </c>
    </row>
    <row r="91" spans="1:2" s="12" customFormat="1" x14ac:dyDescent="0.25">
      <c r="A91" s="5" t="s">
        <v>29</v>
      </c>
      <c r="B91" s="31">
        <f t="shared" ref="B91" si="3">B87+B88+B89+B90</f>
        <v>2969825.11</v>
      </c>
    </row>
    <row r="92" spans="1:2" s="12" customFormat="1" x14ac:dyDescent="0.25">
      <c r="A92" s="5" t="s">
        <v>24</v>
      </c>
      <c r="B92" s="31">
        <f>(B34+B48)-(B65+B84+B88+B89+B90)</f>
        <v>4031927.5400000028</v>
      </c>
    </row>
    <row r="93" spans="1:2" x14ac:dyDescent="0.25">
      <c r="A93" s="5"/>
      <c r="B93" s="40"/>
    </row>
    <row r="94" spans="1:2" x14ac:dyDescent="0.25">
      <c r="A94" s="5"/>
      <c r="B94" s="70"/>
    </row>
    <row r="95" spans="1:2" x14ac:dyDescent="0.25">
      <c r="A95" s="4" t="s">
        <v>28</v>
      </c>
      <c r="B95" s="38"/>
    </row>
    <row r="96" spans="1:2" x14ac:dyDescent="0.25">
      <c r="A96" s="8" t="s">
        <v>30</v>
      </c>
      <c r="B96" s="58">
        <v>0</v>
      </c>
    </row>
    <row r="97" spans="1:2" x14ac:dyDescent="0.25">
      <c r="A97" s="8" t="s">
        <v>31</v>
      </c>
      <c r="B97" s="58">
        <v>0</v>
      </c>
    </row>
    <row r="98" spans="1:2" x14ac:dyDescent="0.25">
      <c r="A98" s="7" t="s">
        <v>32</v>
      </c>
      <c r="B98" s="70">
        <v>0</v>
      </c>
    </row>
    <row r="99" spans="1:2" x14ac:dyDescent="0.25">
      <c r="A99" s="7" t="s">
        <v>33</v>
      </c>
      <c r="B99" s="70">
        <v>0</v>
      </c>
    </row>
    <row r="100" spans="1:2" x14ac:dyDescent="0.25">
      <c r="A100" s="5" t="s">
        <v>34</v>
      </c>
      <c r="B100" s="24">
        <f t="shared" ref="B100" si="4">B96+B97+B98+B99</f>
        <v>0</v>
      </c>
    </row>
    <row r="101" spans="1:2" ht="14.25" customHeight="1" x14ac:dyDescent="0.25">
      <c r="A101" s="5" t="s">
        <v>35</v>
      </c>
      <c r="B101" s="24">
        <v>0</v>
      </c>
    </row>
    <row r="102" spans="1:2" ht="14.25" customHeight="1" x14ac:dyDescent="0.25">
      <c r="A102" s="5"/>
      <c r="B102" s="24"/>
    </row>
    <row r="103" spans="1:2" x14ac:dyDescent="0.25">
      <c r="A103" s="5"/>
      <c r="B103" s="27"/>
    </row>
    <row r="104" spans="1:2" x14ac:dyDescent="0.25">
      <c r="A104" s="6" t="s">
        <v>36</v>
      </c>
      <c r="B104" s="36"/>
    </row>
    <row r="105" spans="1:2" x14ac:dyDescent="0.25">
      <c r="A105" s="8" t="s">
        <v>37</v>
      </c>
      <c r="B105" s="27">
        <v>0</v>
      </c>
    </row>
    <row r="106" spans="1:2" x14ac:dyDescent="0.25">
      <c r="A106" s="8" t="s">
        <v>49</v>
      </c>
      <c r="B106" s="71">
        <v>0</v>
      </c>
    </row>
    <row r="107" spans="1:2" x14ac:dyDescent="0.25">
      <c r="A107" s="10" t="s">
        <v>38</v>
      </c>
      <c r="B107" s="32">
        <f t="shared" ref="B107" si="5">B105+B106</f>
        <v>0</v>
      </c>
    </row>
    <row r="108" spans="1:2" s="66" customFormat="1" x14ac:dyDescent="0.25">
      <c r="A108" s="5"/>
      <c r="B108" s="72"/>
    </row>
    <row r="109" spans="1:2" x14ac:dyDescent="0.25">
      <c r="A109" s="1" t="s">
        <v>101</v>
      </c>
      <c r="B109" s="41"/>
    </row>
    <row r="110" spans="1:2" x14ac:dyDescent="0.25">
      <c r="A110" s="54" t="s">
        <v>39</v>
      </c>
      <c r="B110" s="22">
        <v>0</v>
      </c>
    </row>
    <row r="111" spans="1:2" x14ac:dyDescent="0.25">
      <c r="A111" s="51" t="s">
        <v>40</v>
      </c>
      <c r="B111" s="52">
        <f>SUM(B112:B115)</f>
        <v>52579.41</v>
      </c>
    </row>
    <row r="112" spans="1:2" x14ac:dyDescent="0.25">
      <c r="A112" s="53" t="s">
        <v>41</v>
      </c>
      <c r="B112" s="21">
        <v>13379.4</v>
      </c>
    </row>
    <row r="113" spans="1:3" x14ac:dyDescent="0.25">
      <c r="A113" s="53" t="s">
        <v>52</v>
      </c>
      <c r="B113" s="21">
        <v>0</v>
      </c>
    </row>
    <row r="114" spans="1:3" x14ac:dyDescent="0.25">
      <c r="A114" s="53" t="s">
        <v>100</v>
      </c>
      <c r="B114" s="21">
        <v>39200</v>
      </c>
    </row>
    <row r="115" spans="1:3" x14ac:dyDescent="0.25">
      <c r="A115" s="53" t="s">
        <v>97</v>
      </c>
      <c r="B115" s="21">
        <v>0.01</v>
      </c>
    </row>
    <row r="116" spans="1:3" x14ac:dyDescent="0.25">
      <c r="A116" s="51" t="s">
        <v>51</v>
      </c>
      <c r="B116" s="52">
        <f>SUM(B117:B123)</f>
        <v>3979348.13</v>
      </c>
      <c r="C116" s="77"/>
    </row>
    <row r="117" spans="1:3" x14ac:dyDescent="0.25">
      <c r="A117" s="53" t="s">
        <v>81</v>
      </c>
      <c r="B117" s="21">
        <v>139062.79</v>
      </c>
    </row>
    <row r="118" spans="1:3" x14ac:dyDescent="0.25">
      <c r="A118" s="53" t="s">
        <v>82</v>
      </c>
      <c r="B118" s="21">
        <v>275259</v>
      </c>
      <c r="C118" s="77"/>
    </row>
    <row r="119" spans="1:3" x14ac:dyDescent="0.25">
      <c r="A119" s="53" t="s">
        <v>83</v>
      </c>
      <c r="B119" s="21">
        <v>0</v>
      </c>
    </row>
    <row r="120" spans="1:3" x14ac:dyDescent="0.25">
      <c r="A120" s="53" t="s">
        <v>84</v>
      </c>
      <c r="B120" s="21">
        <v>0</v>
      </c>
      <c r="C120" s="77"/>
    </row>
    <row r="121" spans="1:3" x14ac:dyDescent="0.25">
      <c r="A121" s="53" t="s">
        <v>85</v>
      </c>
      <c r="B121" s="21">
        <v>322.89999999999998</v>
      </c>
    </row>
    <row r="122" spans="1:3" x14ac:dyDescent="0.25">
      <c r="A122" s="53" t="s">
        <v>86</v>
      </c>
      <c r="B122" s="21">
        <v>3564703.43</v>
      </c>
    </row>
    <row r="123" spans="1:3" x14ac:dyDescent="0.25">
      <c r="A123" s="53" t="s">
        <v>93</v>
      </c>
      <c r="B123" s="21">
        <v>0.01</v>
      </c>
    </row>
    <row r="124" spans="1:3" x14ac:dyDescent="0.25">
      <c r="A124" s="10" t="s">
        <v>116</v>
      </c>
      <c r="B124" s="33">
        <f>(B34+B48)-(B65+B84+B88+B89+B90)</f>
        <v>4031927.5400000028</v>
      </c>
    </row>
    <row r="125" spans="1:3" x14ac:dyDescent="0.25">
      <c r="A125" s="73" t="s">
        <v>5</v>
      </c>
      <c r="B125" s="74"/>
    </row>
    <row r="126" spans="1:3" x14ac:dyDescent="0.25">
      <c r="A126" s="11" t="s">
        <v>42</v>
      </c>
      <c r="B126" s="75"/>
    </row>
    <row r="127" spans="1:3" x14ac:dyDescent="0.25">
      <c r="A127" s="76" t="s">
        <v>43</v>
      </c>
      <c r="B127" s="33">
        <v>0</v>
      </c>
    </row>
    <row r="128" spans="1:3" x14ac:dyDescent="0.25">
      <c r="A128" s="76" t="s">
        <v>44</v>
      </c>
      <c r="B128" s="33">
        <v>0</v>
      </c>
    </row>
    <row r="129" spans="1:2" x14ac:dyDescent="0.25">
      <c r="A129" s="76" t="s">
        <v>45</v>
      </c>
      <c r="B129" s="33">
        <v>0</v>
      </c>
    </row>
    <row r="130" spans="1:2" x14ac:dyDescent="0.25">
      <c r="A130" s="11" t="s">
        <v>6</v>
      </c>
      <c r="B130" s="42">
        <f t="shared" ref="B130" si="6">B127+B128+B129</f>
        <v>0</v>
      </c>
    </row>
    <row r="131" spans="1:2" x14ac:dyDescent="0.25">
      <c r="A131" s="80" t="s">
        <v>64</v>
      </c>
    </row>
    <row r="132" spans="1:2" x14ac:dyDescent="0.25">
      <c r="A132" s="81"/>
    </row>
    <row r="133" spans="1:2" x14ac:dyDescent="0.25">
      <c r="A133" s="82"/>
    </row>
    <row r="134" spans="1:2" x14ac:dyDescent="0.25">
      <c r="A134" s="12" t="s">
        <v>7</v>
      </c>
    </row>
    <row r="143" spans="1:2" x14ac:dyDescent="0.25">
      <c r="A143" s="12" t="s">
        <v>8</v>
      </c>
    </row>
  </sheetData>
  <dataConsolidate/>
  <mergeCells count="8">
    <mergeCell ref="A1:B1"/>
    <mergeCell ref="A5:B6"/>
    <mergeCell ref="A131:A133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04.2024</vt:lpstr>
      <vt:lpstr>'04.2024'!Area_de_impressao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2024-04-17T12:01:31Z</cp:lastPrinted>
  <dcterms:created xsi:type="dcterms:W3CDTF">2021-09-23T15:15:02Z</dcterms:created>
  <dcterms:modified xsi:type="dcterms:W3CDTF">2024-05-14T11:51:37Z</dcterms:modified>
</cp:coreProperties>
</file>