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2023\"/>
    </mc:Choice>
  </mc:AlternateContent>
  <bookViews>
    <workbookView xWindow="0" yWindow="0" windowWidth="11265" windowHeight="4245"/>
  </bookViews>
  <sheets>
    <sheet name="05.2023" sheetId="1" r:id="rId1"/>
  </sheets>
  <definedNames>
    <definedName name="_xlnm.Print_Area" localSheetId="0">'05.2023'!$A$1:$B$163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1" i="1" l="1"/>
  <c r="B104" i="1"/>
  <c r="B78" i="1"/>
  <c r="B71" i="1"/>
  <c r="B60" i="1"/>
  <c r="B48" i="1"/>
  <c r="B34" i="1"/>
  <c r="B57" i="1" l="1"/>
  <c r="B137" i="1"/>
  <c r="B64" i="1" l="1"/>
  <c r="B25" i="1" l="1"/>
  <c r="B129" i="1" l="1"/>
  <c r="B44" i="1" l="1"/>
  <c r="B76" i="1"/>
  <c r="B149" i="1" l="1"/>
  <c r="B112" i="1"/>
  <c r="B155" i="1"/>
  <c r="B125" i="1"/>
  <c r="B119" i="1"/>
  <c r="B80" i="1"/>
  <c r="B107" i="1" l="1"/>
  <c r="B66" i="1" l="1"/>
  <c r="B68" i="1" s="1"/>
  <c r="B81" i="1" l="1"/>
  <c r="B83" i="1" s="1"/>
</calcChain>
</file>

<file path=xl/sharedStrings.xml><?xml version="1.0" encoding="utf-8"?>
<sst xmlns="http://schemas.openxmlformats.org/spreadsheetml/2006/main" count="140" uniqueCount="140">
  <si>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</si>
  <si>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</si>
  <si>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</si>
  <si>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</si>
  <si>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</si>
  <si>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</si>
  <si>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</si>
  <si>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</si>
  <si>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</si>
  <si>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</si>
  <si>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</si>
  <si>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</si>
  <si>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</si>
  <si>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</si>
  <si>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</si>
  <si>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1.2.1 C/C 5615-7 - CUSTEIO</t>
  </si>
  <si>
    <t>1.2.2 C/C 5655-6 - CUSTEIO</t>
  </si>
  <si>
    <t xml:space="preserve">1.2.4 C/C 6292-7 - CUSTEIO </t>
  </si>
  <si>
    <t xml:space="preserve">1.2.5 C/C 6293-4 - CUSTEIO </t>
  </si>
  <si>
    <t>1.2.6 C/C 5654-8 - INVESTIMENTO</t>
  </si>
  <si>
    <t>1.2.7 C/C 6294-1 - INVESTIMENTO</t>
  </si>
  <si>
    <t>1.3 Aplicações financeiras</t>
  </si>
  <si>
    <t>1.3.1 C/A 5616-5 - CUSTEIO</t>
  </si>
  <si>
    <t>1.3.2 C/A 5630-0 - CUSTEIO</t>
  </si>
  <si>
    <t>1.3.3 C/A 5655-6 - CUSTEIO (APLICAÇÃO 3%)</t>
  </si>
  <si>
    <t>1.3.4 C/A 5654-8 - INVESTIMENTO</t>
  </si>
  <si>
    <t>1.3.6 C/A 6293-4 - CUSTEIO</t>
  </si>
  <si>
    <t>1.3.7 C/A 6294-1 - INVESTIMENTO</t>
  </si>
  <si>
    <t>SALDO ANTERIOR (1= 1 .1+ 1.2 + 1.3)</t>
  </si>
  <si>
    <t>2.ENTRADAS DE RECURSOS FINANCEIROS</t>
  </si>
  <si>
    <t>2.2 RENDIMENTO SOBRE APLICAÇÕES FINANCEIRAS</t>
  </si>
  <si>
    <t>2.3 Outras entradas: RECUPERAÇÃO DE DESPESAS</t>
  </si>
  <si>
    <t>2.4 Aporte para Caixa</t>
  </si>
  <si>
    <t>2.5 Devolução do Saldo de Caixa</t>
  </si>
  <si>
    <t xml:space="preserve">2.6 Reembolso de Despesas </t>
  </si>
  <si>
    <t>SUBTOTAL  DE ENTRADAS (2= 2.1+2.2+2.3+2.4+2.5+2.6)</t>
  </si>
  <si>
    <t>3. RESGATE APLICAÇÃO FINANCEIRA</t>
  </si>
  <si>
    <t>3.1 TOTAL RESGATE APLICAÇÃO FINANCEIRA CUSTEIO</t>
  </si>
  <si>
    <t>3.2 TOTAL RESGATE APLICAÇÃO FINANCEIRA INVESTIMENTO</t>
  </si>
  <si>
    <t>TOTAL DOS RESGATES (3= 3.1 + 3.2)</t>
  </si>
  <si>
    <t>TOTAL DAS ENTRADAS (2+3)</t>
  </si>
  <si>
    <t xml:space="preserve">4. APLICAÇÃO FINANCEIRA </t>
  </si>
  <si>
    <t>4.1 TOTAL APLICAÇÃO FINANCEIRA - CUSTEIO</t>
  </si>
  <si>
    <t>4.2 TOTAL APLICAÇÃO FINANCEIRA- INVESTIMENTO</t>
  </si>
  <si>
    <t>TOTAL DAS APLICAÇÕES FINANCEIRAS (4= 4.1+4.2)</t>
  </si>
  <si>
    <t>Entrada Conta Aplicação Financeira (+)</t>
  </si>
  <si>
    <t>Saida Conta Aplicação Financeira ref. Resgate em Conta  (-)</t>
  </si>
  <si>
    <t>IRRF/IOF S/Aplicação Financeira (-)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</si>
  <si>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</si>
  <si>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</si>
  <si>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</si>
  <si>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</si>
  <si>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</si>
  <si>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</si>
  <si>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</si>
  <si>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</si>
  <si>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</si>
  <si>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</si>
  <si>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Outros: RECIBO DE PAGAMENTO A AUTONOMO</t>
  </si>
  <si>
    <t>5.1.9 Encargos Sobre folha de Pagamento</t>
  </si>
  <si>
    <t>5.1.10 Concessionárias (Água, Luz e telefonia)</t>
  </si>
  <si>
    <t>5.1.11 Adiantamentos</t>
  </si>
  <si>
    <t>5.1.12 Rescisões trabalhistas</t>
  </si>
  <si>
    <t>6. TRANSFERÊNCIAS</t>
  </si>
  <si>
    <t>6.1 Transferências para Conta Aplicação</t>
  </si>
  <si>
    <t>6.2. Aporte para Caixa (-)</t>
  </si>
  <si>
    <t>TOTAL TRANSFERÊNCIAS (6=6.1+6.2+6.3)</t>
  </si>
  <si>
    <t>SALDO FINAL DO PERIODO</t>
  </si>
  <si>
    <t>7.2 PAGAMENTOS REALIZADOS - INVESTIMENTOS</t>
  </si>
  <si>
    <t>7.2.1 Aquisições de Bens (equipamentos, mobiliários,etc)</t>
  </si>
  <si>
    <t>7.2.2 Aquisições de Bens Imobilizados</t>
  </si>
  <si>
    <t>7.2.3 Aquisições Direito de Uso de Software</t>
  </si>
  <si>
    <t>7.2.4 Outros (discriminar)</t>
  </si>
  <si>
    <t>TOTAL DE PAGAMENTOS - INVESTIMENTO (7.2= 7.2.1 + 7.2.2 + 7.2.3 + 7.2.4)</t>
  </si>
  <si>
    <t>TOTAL GERAL DOS PAGAMENTOS (7=7.1+7.2)</t>
  </si>
  <si>
    <t>8.VALORES DEVOLVIDOS À CONTRATANTE</t>
  </si>
  <si>
    <t xml:space="preserve">8.1 Valores Devolvidos à Contratante - CUSTEIO </t>
  </si>
  <si>
    <t>8.2 Valores Devolvidos à Contratante -INVESTIMENTO</t>
  </si>
  <si>
    <t>TOTAL VALORES DEVOLVIDOS (8= 8.1 + 8.2)</t>
  </si>
  <si>
    <t>9.1 Caixa</t>
  </si>
  <si>
    <t xml:space="preserve">9.2 Banco conta movimento </t>
  </si>
  <si>
    <t>9.2.1 C/C 5615-7 - CUSTEIO</t>
  </si>
  <si>
    <t>9.2.2 C/C 5655-6 - CUSTEIO</t>
  </si>
  <si>
    <t>9.2.3 C/C 5630-0 - CUSTEIO</t>
  </si>
  <si>
    <t>9.2.4 C/C 5654-8 INVESTIMENTO</t>
  </si>
  <si>
    <t>9.2.5 C/C 6292-7 - CUSTEIO</t>
  </si>
  <si>
    <t xml:space="preserve">9.3 Aplicações financeiras  </t>
  </si>
  <si>
    <t>9.3.1 C/A 5616-5 - CUSTEIO</t>
  </si>
  <si>
    <t>9.3.2 C/A 5630-0 - CUSTEIO</t>
  </si>
  <si>
    <t>9.3.3 C/A 5655-6 - CUSTEIO (APLICAÇÃO 3%)</t>
  </si>
  <si>
    <t>9.3.4 C/A 5654-8 - INVESTIMENTO</t>
  </si>
  <si>
    <t>9.3.5 C/A 6293-4 - CUSTEIO</t>
  </si>
  <si>
    <t xml:space="preserve">SALDO BANCÁRIO FINAL : 9= (1+2)-(5+6.2+6.3)  </t>
  </si>
  <si>
    <t>Fonte: Extratos bancários e Balancete Contábil.</t>
  </si>
  <si>
    <t>10.INFORMAÇÕES COMPLEMENTARES - GLOSAS</t>
  </si>
  <si>
    <t>10.1 Glosa - servidores cedidos</t>
  </si>
  <si>
    <t>10.2 Glosa - não cumprimento das metas</t>
  </si>
  <si>
    <t>10.3 Glosa - outras (discriminar)</t>
  </si>
  <si>
    <t>TOTAL DAS GLOSAS</t>
  </si>
  <si>
    <t>9.Nota Explicativa:   Os descontos não foram disponibilizados pela Secretaria correspondentes a glosa de servidores cedidos e de energia</t>
  </si>
  <si>
    <t xml:space="preserve">Assinatura do Resposável pela Area financeira (obrigatória): </t>
  </si>
  <si>
    <t xml:space="preserve">Assinatura do Contador: </t>
  </si>
  <si>
    <t>9.2.6 C/C 6294-1  - INVESTIMENTO</t>
  </si>
  <si>
    <t>9.2.7 C/C 6732-4 - CUSTEIO</t>
  </si>
  <si>
    <t xml:space="preserve">1.2.3 C/C 5630-0 - CUSTEIO </t>
  </si>
  <si>
    <t>9.3.6 C/A 6294-1  - INVESTIMENTO</t>
  </si>
  <si>
    <t xml:space="preserve">2.1 Repasse - C/C 5962-8 - </t>
  </si>
  <si>
    <t>2.2.2 Rendimento sobre Aplicação Financeiras - C/A 5654-8 - INVESTIMENTO</t>
  </si>
  <si>
    <t>6.3. Devolução do Saldo de Caixa (-)</t>
  </si>
  <si>
    <t>2.2.1 Rendimento sobre Aplicação Financeiras - C/A 5630-0 - CUSTEIO</t>
  </si>
  <si>
    <t>1.3.8 C/A 5962-8 - CUSTEIO</t>
  </si>
  <si>
    <t>1.3.9 C/A 6732-4 - CUSTEIO</t>
  </si>
  <si>
    <t xml:space="preserve">3.1.1 Resgate Aplicação - C/A 5630-0 </t>
  </si>
  <si>
    <t>4.2.1 Aplicação Financeira - C/A 5654-8</t>
  </si>
  <si>
    <t>9.3.7 C/A 5962-8 - CUSTEIO</t>
  </si>
  <si>
    <t>9.3.8 C/A 6732-4 - CUSTEIO</t>
  </si>
  <si>
    <t>9.3.9 C/A 6292-7 - CUSTEIO</t>
  </si>
  <si>
    <t>VIGÊNCIA DO CONTRATO DE GESTÃO/TERMO ADITIVO:                                                             INÍCIO: 05/10/2022</t>
  </si>
  <si>
    <t>CONTRATO DE GESTÃO/ADITIVO Nº: 88/2022 EMERGENCIAL</t>
  </si>
  <si>
    <t xml:space="preserve">1.2.8 C/C 6732-4 - CUSTEIO </t>
  </si>
  <si>
    <t>5.1.13 Despesas com Viagens</t>
  </si>
  <si>
    <t>5.1.14 Custas Processuais</t>
  </si>
  <si>
    <t>5.1.15 Despesas Bancárias</t>
  </si>
  <si>
    <t>5.1.16 Encargos Sobre Rescisão Trabalhista</t>
  </si>
  <si>
    <t>5.1.17 Reembolso de Rateios (-)</t>
  </si>
  <si>
    <t>TOTAL DE PAGAMENTOS - CUSTEIO (5= Soma 5.1.1 á 5.1.17)</t>
  </si>
  <si>
    <t>9.3.10 C/A 5615-7 - CUSTEIO</t>
  </si>
  <si>
    <t>2.2.3 Rendimento sobre Aplicação Financeiras - C/A 5615-7 - CUSTEIO</t>
  </si>
  <si>
    <t xml:space="preserve">1.3.5 C/A 5615-7 - CUSTEIO </t>
  </si>
  <si>
    <t>3.2.1 Resgate Aplicação - C/A 5654-8</t>
  </si>
  <si>
    <t>6.4. Bloqueio Judicial (-)</t>
  </si>
  <si>
    <t>Competência: 06/2023</t>
  </si>
  <si>
    <t xml:space="preserve">9.SALDO BANCÁRIO FINAL EM 30/06/2023 </t>
  </si>
  <si>
    <t>2.2.4 Rendimento sobre Aplicação Financeiras - C/A 5962-8 - CUSTEIO</t>
  </si>
  <si>
    <t>3.1.2 Resgate Aplicação - C/A 5962-8</t>
  </si>
  <si>
    <t xml:space="preserve">3.1.3Resgate Aplicação - C/A 5615-7 </t>
  </si>
  <si>
    <t>4.1.1 Aplicação Financeira - C/A 5962-8</t>
  </si>
  <si>
    <t>4.1.2 Aplicação Financeira - C/A 5630-0</t>
  </si>
  <si>
    <t>4.1.3 Aplicação Financeira - C/A 5615-7</t>
  </si>
  <si>
    <t>4.1.4 Aplicação Financeira - C/A 6732-4 Auto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</si>
</sst>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sz val="11"/>
      <name val="Calibri"/>
      <family val="2"/>
    </font>
    <font>
      <b/>
      <sz val="10.5"/>
      <color rgb="FF000000"/>
      <name val="Calibri"/>
      <family val="2"/>
      <charset val="1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right"/>
    </xf>
    <xf numFmtId="0" fontId="4" fillId="0" borderId="0" xfId="0" applyFont="1"/>
    <xf numFmtId="4" fontId="4" fillId="3" borderId="1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7" fillId="4" borderId="1" xfId="0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vertical="center" shrinkToFit="1"/>
    </xf>
    <xf numFmtId="4" fontId="9" fillId="0" borderId="1" xfId="1" applyNumberFormat="1" applyFont="1" applyBorder="1" applyAlignment="1" applyProtection="1">
      <alignment vertical="center"/>
    </xf>
    <xf numFmtId="4" fontId="0" fillId="5" borderId="1" xfId="0" applyNumberForma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7" fillId="3" borderId="1" xfId="0" applyFont="1" applyFill="1" applyBorder="1" applyAlignment="1">
      <alignment horizontal="left" vertical="center"/>
    </xf>
    <xf numFmtId="4" fontId="7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4" fontId="10" fillId="8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4" fontId="12" fillId="9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4" fontId="10" fillId="10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8" fillId="8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4" fontId="4" fillId="7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3" borderId="0" xfId="0" applyFill="1"/>
    <xf numFmtId="0" fontId="14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4" fontId="7" fillId="11" borderId="1" xfId="0" applyNumberFormat="1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4" fontId="15" fillId="6" borderId="1" xfId="0" applyNumberFormat="1" applyFont="1" applyFill="1" applyBorder="1" applyAlignment="1">
      <alignment vertical="center"/>
    </xf>
    <xf numFmtId="0" fontId="7" fillId="0" borderId="0" xfId="0" applyFont="1"/>
    <xf numFmtId="4" fontId="4" fillId="3" borderId="1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7" fillId="12" borderId="1" xfId="0" applyFont="1" applyFill="1" applyBorder="1" applyAlignment="1">
      <alignment vertical="center"/>
    </xf>
    <xf numFmtId="4" fontId="7" fillId="12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7" fillId="12" borderId="1" xfId="1" applyNumberFormat="1" applyFont="1" applyFill="1" applyBorder="1" applyAlignment="1" applyProtection="1">
      <alignment vertical="center"/>
    </xf>
    <xf numFmtId="0" fontId="0" fillId="12" borderId="0" xfId="0" applyFill="1"/>
    <xf numFmtId="4" fontId="0" fillId="12" borderId="0" xfId="0" applyNumberFormat="1" applyFill="1" applyAlignment="1">
      <alignment horizontal="right"/>
    </xf>
    <xf numFmtId="0" fontId="7" fillId="7" borderId="1" xfId="0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12" borderId="1" xfId="0" applyFill="1" applyBorder="1" applyAlignment="1">
      <alignment vertical="top"/>
    </xf>
    <xf numFmtId="4" fontId="7" fillId="7" borderId="1" xfId="1" applyNumberFormat="1" applyFont="1" applyFill="1" applyBorder="1" applyAlignment="1" applyProtection="1">
      <alignment vertical="center"/>
    </xf>
    <xf numFmtId="4" fontId="0" fillId="6" borderId="1" xfId="0" applyNumberFormat="1" applyFill="1" applyBorder="1" applyAlignment="1">
      <alignment vertical="center"/>
    </xf>
    <xf numFmtId="0" fontId="15" fillId="3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vertical="center"/>
    </xf>
    <xf numFmtId="4" fontId="0" fillId="0" borderId="0" xfId="0" applyNumberFormat="1"/>
    <xf numFmtId="0" fontId="0" fillId="3" borderId="1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3000375</xdr:colOff>
      <xdr:row>0</xdr:row>
      <xdr:rowOff>28575</xdr:rowOff>
    </xdr:from>
    <xdr:to>
      <xdr:col>0</xdr:col>
      <xdr:colOff>5057774</xdr:colOff>
      <xdr:row>1</xdr:row>
      <xdr:rowOff>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3000375" y="28575"/>
          <a:ext cx="2057399" cy="1181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5619750</xdr:colOff>
      <xdr:row>0</xdr:row>
      <xdr:rowOff>1</xdr:rowOff>
    </xdr:from>
    <xdr:to>
      <xdr:col>0</xdr:col>
      <xdr:colOff>8115300</xdr:colOff>
      <xdr:row>0</xdr:row>
      <xdr:rowOff>1162050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5619750" y="1"/>
          <a:ext cx="2495550" cy="1162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2"/>
  <sheetViews>
    <sheetView showGridLines="0" tabSelected="1" view="pageBreakPreview" topLeftCell="A145" zoomScaleNormal="100" zoomScaleSheetLayoutView="100" workbookViewId="0">
      <selection activeCell="B134" sqref="B134"/>
    </sheetView>
  </sheetViews>
  <sheetFormatPr defaultColWidth="41.7109375" defaultRowHeight="15" x14ac:dyDescent="0.25"/>
  <cols>
    <col min="1" max="1" width="128.85546875" customWidth="1"/>
    <col min="2" max="2" width="43.42578125" customWidth="1"/>
    <col min="3" max="3" width="41.7109375" style="1" hidden="1" customWidth="1"/>
    <col min="4" max="4" width="3.5703125" customWidth="1"/>
    <col min="5" max="5" width="41.7109375" hidden="1" customWidth="1"/>
  </cols>
  <sheetData>
    <row r="1" spans="1:3" ht="95.25" customHeight="1" x14ac:dyDescent="0.25">
      <c r="A1" s="81"/>
      <c r="B1" s="81"/>
    </row>
    <row r="2" spans="1:3" x14ac:dyDescent="0.25">
      <c r="A2" s="82" t="s">
        <v>0</v>
      </c>
      <c r="B2" s="82"/>
      <c r="C2"/>
    </row>
    <row r="3" spans="1:3" x14ac:dyDescent="0.25">
      <c r="A3" s="82"/>
      <c r="B3" s="82"/>
      <c r="C3"/>
    </row>
    <row r="4" spans="1:3" x14ac:dyDescent="0.25">
      <c r="A4" s="82"/>
      <c r="B4" s="82"/>
      <c r="C4"/>
    </row>
    <row r="5" spans="1:3" x14ac:dyDescent="0.25">
      <c r="A5" s="82"/>
      <c r="B5" s="82"/>
      <c r="C5"/>
    </row>
    <row r="6" spans="1:3" ht="23.25" customHeight="1" x14ac:dyDescent="0.25">
      <c r="A6" s="83" t="s">
        <v>1</v>
      </c>
      <c r="B6" s="83"/>
      <c r="C6"/>
    </row>
    <row r="7" spans="1:3" ht="23.25" customHeight="1" x14ac:dyDescent="0.25">
      <c r="A7" s="83"/>
      <c r="B7" s="83"/>
      <c r="C7"/>
    </row>
    <row r="8" spans="1:3" x14ac:dyDescent="0.25">
      <c r="A8" s="84" t="s">
        <v>2</v>
      </c>
      <c r="B8" s="84"/>
      <c r="C8"/>
    </row>
    <row r="9" spans="1:3" x14ac:dyDescent="0.25">
      <c r="A9" s="2" t="s">
        <v>3</v>
      </c>
      <c r="B9" s="3"/>
      <c r="C9"/>
    </row>
    <row r="10" spans="1:3" x14ac:dyDescent="0.25">
      <c r="A10" s="80" t="s">
        <v>4</v>
      </c>
      <c r="B10" s="80"/>
      <c r="C10"/>
    </row>
    <row r="11" spans="1:3" x14ac:dyDescent="0.25">
      <c r="A11" s="4" t="s">
        <v>5</v>
      </c>
      <c r="B11" s="3"/>
      <c r="C11"/>
    </row>
    <row r="12" spans="1:3" x14ac:dyDescent="0.25">
      <c r="A12" s="80" t="s">
        <v>6</v>
      </c>
      <c r="B12" s="80"/>
      <c r="C12"/>
    </row>
    <row r="13" spans="1:3" x14ac:dyDescent="0.25">
      <c r="A13" s="4" t="s">
        <v>7</v>
      </c>
      <c r="B13" s="3"/>
      <c r="C13"/>
    </row>
    <row r="14" spans="1:3" x14ac:dyDescent="0.25">
      <c r="A14" s="4" t="s">
        <v>118</v>
      </c>
      <c r="B14" s="4"/>
      <c r="C14"/>
    </row>
    <row r="15" spans="1:3" x14ac:dyDescent="0.25">
      <c r="A15" s="80" t="s">
        <v>117</v>
      </c>
      <c r="B15" s="80"/>
      <c r="C15"/>
    </row>
    <row r="16" spans="1:3" x14ac:dyDescent="0.25">
      <c r="A16" s="4"/>
      <c r="B16" s="3"/>
      <c r="C16"/>
    </row>
    <row r="17" spans="1:3" s="7" customFormat="1" x14ac:dyDescent="0.25">
      <c r="A17" s="5" t="s">
        <v>8</v>
      </c>
      <c r="B17" s="6">
        <v>6382487.9800000004</v>
      </c>
    </row>
    <row r="18" spans="1:3" s="7" customFormat="1" x14ac:dyDescent="0.25">
      <c r="A18" s="5" t="s">
        <v>9</v>
      </c>
      <c r="B18" s="8"/>
    </row>
    <row r="19" spans="1:3" s="7" customFormat="1" x14ac:dyDescent="0.25">
      <c r="A19" s="5"/>
      <c r="B19" s="8"/>
    </row>
    <row r="20" spans="1:3" ht="26.25" x14ac:dyDescent="0.25">
      <c r="A20" s="85" t="s">
        <v>10</v>
      </c>
      <c r="B20" s="85"/>
      <c r="C20"/>
    </row>
    <row r="21" spans="1:3" ht="14.25" customHeight="1" x14ac:dyDescent="0.25">
      <c r="A21" s="9"/>
      <c r="B21" s="86" t="s">
        <v>11</v>
      </c>
      <c r="C21"/>
    </row>
    <row r="22" spans="1:3" ht="14.25" customHeight="1" x14ac:dyDescent="0.25">
      <c r="A22" s="10" t="s">
        <v>131</v>
      </c>
      <c r="B22" s="86"/>
      <c r="C22"/>
    </row>
    <row r="23" spans="1:3" x14ac:dyDescent="0.25">
      <c r="A23" s="11" t="s">
        <v>12</v>
      </c>
      <c r="B23" s="12"/>
      <c r="C23"/>
    </row>
    <row r="24" spans="1:3" x14ac:dyDescent="0.25">
      <c r="A24" s="13" t="s">
        <v>13</v>
      </c>
      <c r="B24" s="14">
        <v>0</v>
      </c>
      <c r="C24"/>
    </row>
    <row r="25" spans="1:3" x14ac:dyDescent="0.25">
      <c r="A25" s="13" t="s">
        <v>14</v>
      </c>
      <c r="B25" s="14">
        <f>SUM(B26:B33)</f>
        <v>74</v>
      </c>
      <c r="C25"/>
    </row>
    <row r="26" spans="1:3" x14ac:dyDescent="0.25">
      <c r="A26" s="15" t="s">
        <v>15</v>
      </c>
      <c r="B26" s="16">
        <v>0</v>
      </c>
      <c r="C26"/>
    </row>
    <row r="27" spans="1:3" x14ac:dyDescent="0.25">
      <c r="A27" s="15" t="s">
        <v>16</v>
      </c>
      <c r="B27" s="16">
        <v>0</v>
      </c>
      <c r="C27"/>
    </row>
    <row r="28" spans="1:3" x14ac:dyDescent="0.25">
      <c r="A28" s="15" t="s">
        <v>104</v>
      </c>
      <c r="B28" s="16">
        <v>0</v>
      </c>
      <c r="C28"/>
    </row>
    <row r="29" spans="1:3" x14ac:dyDescent="0.25">
      <c r="A29" s="15" t="s">
        <v>17</v>
      </c>
      <c r="B29" s="16">
        <v>0</v>
      </c>
      <c r="C29"/>
    </row>
    <row r="30" spans="1:3" x14ac:dyDescent="0.25">
      <c r="A30" s="15" t="s">
        <v>18</v>
      </c>
      <c r="B30" s="16">
        <v>0</v>
      </c>
      <c r="C30"/>
    </row>
    <row r="31" spans="1:3" x14ac:dyDescent="0.25">
      <c r="A31" s="15" t="s">
        <v>19</v>
      </c>
      <c r="B31" s="16">
        <v>0</v>
      </c>
      <c r="C31"/>
    </row>
    <row r="32" spans="1:3" x14ac:dyDescent="0.25">
      <c r="A32" s="15" t="s">
        <v>20</v>
      </c>
      <c r="B32" s="16">
        <v>0</v>
      </c>
      <c r="C32"/>
    </row>
    <row r="33" spans="1:3" x14ac:dyDescent="0.25">
      <c r="A33" s="15" t="s">
        <v>119</v>
      </c>
      <c r="B33" s="16">
        <v>74</v>
      </c>
      <c r="C33"/>
    </row>
    <row r="34" spans="1:3" x14ac:dyDescent="0.25">
      <c r="A34" s="13" t="s">
        <v>21</v>
      </c>
      <c r="B34" s="14">
        <f>SUM(B35:B43)</f>
        <v>10752165.76</v>
      </c>
      <c r="C34"/>
    </row>
    <row r="35" spans="1:3" x14ac:dyDescent="0.25">
      <c r="A35" s="17" t="s">
        <v>22</v>
      </c>
      <c r="B35" s="18">
        <v>0.01</v>
      </c>
      <c r="C35"/>
    </row>
    <row r="36" spans="1:3" x14ac:dyDescent="0.25">
      <c r="A36" s="15" t="s">
        <v>23</v>
      </c>
      <c r="B36" s="16">
        <v>855187.32</v>
      </c>
      <c r="C36"/>
    </row>
    <row r="37" spans="1:3" x14ac:dyDescent="0.25">
      <c r="A37" s="15" t="s">
        <v>24</v>
      </c>
      <c r="B37" s="16">
        <v>0</v>
      </c>
      <c r="C37"/>
    </row>
    <row r="38" spans="1:3" x14ac:dyDescent="0.25">
      <c r="A38" s="15" t="s">
        <v>25</v>
      </c>
      <c r="B38" s="16">
        <v>458165.28</v>
      </c>
      <c r="C38"/>
    </row>
    <row r="39" spans="1:3" x14ac:dyDescent="0.25">
      <c r="A39" s="15" t="s">
        <v>128</v>
      </c>
      <c r="B39" s="16">
        <v>3472281.25</v>
      </c>
      <c r="C39"/>
    </row>
    <row r="40" spans="1:3" x14ac:dyDescent="0.25">
      <c r="A40" s="15" t="s">
        <v>26</v>
      </c>
      <c r="B40" s="16">
        <v>0</v>
      </c>
      <c r="C40"/>
    </row>
    <row r="41" spans="1:3" x14ac:dyDescent="0.25">
      <c r="A41" s="15" t="s">
        <v>27</v>
      </c>
      <c r="B41" s="16">
        <v>0</v>
      </c>
      <c r="C41"/>
    </row>
    <row r="42" spans="1:3" x14ac:dyDescent="0.25">
      <c r="A42" s="15" t="s">
        <v>110</v>
      </c>
      <c r="B42" s="16">
        <v>5966531.9000000004</v>
      </c>
      <c r="C42"/>
    </row>
    <row r="43" spans="1:3" x14ac:dyDescent="0.25">
      <c r="A43" s="15" t="s">
        <v>111</v>
      </c>
      <c r="B43" s="16">
        <v>0</v>
      </c>
      <c r="C43"/>
    </row>
    <row r="44" spans="1:3" x14ac:dyDescent="0.25">
      <c r="A44" s="19" t="s">
        <v>28</v>
      </c>
      <c r="B44" s="20">
        <f>(B24+B25+B34)</f>
        <v>10752239.76</v>
      </c>
      <c r="C44"/>
    </row>
    <row r="45" spans="1:3" x14ac:dyDescent="0.25">
      <c r="A45" s="21"/>
      <c r="B45" s="18"/>
      <c r="C45"/>
    </row>
    <row r="46" spans="1:3" x14ac:dyDescent="0.25">
      <c r="A46" s="11" t="s">
        <v>29</v>
      </c>
      <c r="B46" s="11"/>
      <c r="C46"/>
    </row>
    <row r="47" spans="1:3" x14ac:dyDescent="0.25">
      <c r="A47" s="22" t="s">
        <v>106</v>
      </c>
      <c r="B47" s="23">
        <v>5332975.46</v>
      </c>
      <c r="C47"/>
    </row>
    <row r="48" spans="1:3" x14ac:dyDescent="0.25">
      <c r="A48" s="22" t="s">
        <v>30</v>
      </c>
      <c r="B48" s="23">
        <f>SUM(B49:B52)</f>
        <v>115525.68000000001</v>
      </c>
      <c r="C48"/>
    </row>
    <row r="49" spans="1:3" x14ac:dyDescent="0.25">
      <c r="A49" s="2" t="s">
        <v>109</v>
      </c>
      <c r="B49" s="76">
        <v>8207.27</v>
      </c>
      <c r="C49"/>
    </row>
    <row r="50" spans="1:3" x14ac:dyDescent="0.25">
      <c r="A50" s="2" t="s">
        <v>107</v>
      </c>
      <c r="B50" s="76">
        <v>4800.8599999999997</v>
      </c>
      <c r="C50"/>
    </row>
    <row r="51" spans="1:3" x14ac:dyDescent="0.25">
      <c r="A51" s="2" t="s">
        <v>127</v>
      </c>
      <c r="B51" s="76">
        <v>31652.14</v>
      </c>
      <c r="C51"/>
    </row>
    <row r="52" spans="1:3" x14ac:dyDescent="0.25">
      <c r="A52" s="2" t="s">
        <v>133</v>
      </c>
      <c r="B52" s="76">
        <v>70865.41</v>
      </c>
      <c r="C52"/>
    </row>
    <row r="53" spans="1:3" x14ac:dyDescent="0.25">
      <c r="A53" s="25" t="s">
        <v>31</v>
      </c>
      <c r="B53" s="23">
        <v>9677.39</v>
      </c>
      <c r="C53"/>
    </row>
    <row r="54" spans="1:3" x14ac:dyDescent="0.25">
      <c r="A54" s="25" t="s">
        <v>32</v>
      </c>
      <c r="B54" s="23">
        <v>0</v>
      </c>
      <c r="C54"/>
    </row>
    <row r="55" spans="1:3" x14ac:dyDescent="0.25">
      <c r="A55" s="25" t="s">
        <v>33</v>
      </c>
      <c r="B55" s="23">
        <v>2372</v>
      </c>
      <c r="C55"/>
    </row>
    <row r="56" spans="1:3" x14ac:dyDescent="0.25">
      <c r="A56" s="25" t="s">
        <v>34</v>
      </c>
      <c r="B56" s="23">
        <v>0</v>
      </c>
      <c r="C56"/>
    </row>
    <row r="57" spans="1:3" x14ac:dyDescent="0.25">
      <c r="A57" s="26" t="s">
        <v>35</v>
      </c>
      <c r="B57" s="27">
        <f>SUM(B47+B48+B53+B54+B55+B56)</f>
        <v>5460550.5299999993</v>
      </c>
      <c r="C57"/>
    </row>
    <row r="58" spans="1:3" x14ac:dyDescent="0.25">
      <c r="A58" s="26"/>
      <c r="B58" s="27"/>
      <c r="C58"/>
    </row>
    <row r="59" spans="1:3" x14ac:dyDescent="0.25">
      <c r="A59" s="28" t="s">
        <v>36</v>
      </c>
      <c r="B59" s="29"/>
      <c r="C59"/>
    </row>
    <row r="60" spans="1:3" x14ac:dyDescent="0.25">
      <c r="A60" s="30" t="s">
        <v>37</v>
      </c>
      <c r="B60" s="31">
        <f>SUM(B61:B63)</f>
        <v>6007161.75</v>
      </c>
      <c r="C60"/>
    </row>
    <row r="61" spans="1:3" x14ac:dyDescent="0.25">
      <c r="A61" s="32" t="s">
        <v>112</v>
      </c>
      <c r="B61" s="24">
        <v>164218.20000000001</v>
      </c>
      <c r="C61"/>
    </row>
    <row r="62" spans="1:3" x14ac:dyDescent="0.25">
      <c r="A62" s="32" t="s">
        <v>134</v>
      </c>
      <c r="B62" s="24">
        <v>5807161.5</v>
      </c>
      <c r="C62"/>
    </row>
    <row r="63" spans="1:3" x14ac:dyDescent="0.25">
      <c r="A63" s="32" t="s">
        <v>135</v>
      </c>
      <c r="B63" s="24">
        <v>35782.050000000003</v>
      </c>
      <c r="C63"/>
    </row>
    <row r="64" spans="1:3" x14ac:dyDescent="0.25">
      <c r="A64" s="22" t="s">
        <v>38</v>
      </c>
      <c r="B64" s="23">
        <f>SUM(B65:B65)</f>
        <v>0</v>
      </c>
      <c r="C64"/>
    </row>
    <row r="65" spans="1:3" x14ac:dyDescent="0.25">
      <c r="A65" s="77" t="s">
        <v>129</v>
      </c>
      <c r="B65" s="78">
        <v>0</v>
      </c>
      <c r="C65"/>
    </row>
    <row r="66" spans="1:3" x14ac:dyDescent="0.25">
      <c r="A66" s="26" t="s">
        <v>39</v>
      </c>
      <c r="B66" s="33">
        <f>B60+B64</f>
        <v>6007161.75</v>
      </c>
      <c r="C66"/>
    </row>
    <row r="67" spans="1:3" x14ac:dyDescent="0.25">
      <c r="A67" s="26"/>
      <c r="B67" s="27"/>
      <c r="C67"/>
    </row>
    <row r="68" spans="1:3" x14ac:dyDescent="0.25">
      <c r="A68" s="34" t="s">
        <v>40</v>
      </c>
      <c r="B68" s="35">
        <f>(B57+B66)</f>
        <v>11467712.279999999</v>
      </c>
      <c r="C68"/>
    </row>
    <row r="69" spans="1:3" x14ac:dyDescent="0.25">
      <c r="A69" s="36"/>
      <c r="B69" s="37"/>
      <c r="C69"/>
    </row>
    <row r="70" spans="1:3" x14ac:dyDescent="0.25">
      <c r="A70" s="38" t="s">
        <v>41</v>
      </c>
      <c r="B70" s="39"/>
      <c r="C70"/>
    </row>
    <row r="71" spans="1:3" x14ac:dyDescent="0.25">
      <c r="A71" s="40" t="s">
        <v>42</v>
      </c>
      <c r="B71" s="41">
        <f>SUM(B72:B75)</f>
        <v>4886164.99</v>
      </c>
      <c r="C71"/>
    </row>
    <row r="72" spans="1:3" x14ac:dyDescent="0.25">
      <c r="A72" s="2" t="s">
        <v>136</v>
      </c>
      <c r="B72" s="43">
        <v>4885923.91</v>
      </c>
      <c r="C72"/>
    </row>
    <row r="73" spans="1:3" x14ac:dyDescent="0.25">
      <c r="A73" s="2" t="s">
        <v>137</v>
      </c>
      <c r="B73" s="43">
        <v>0</v>
      </c>
      <c r="C73"/>
    </row>
    <row r="74" spans="1:3" x14ac:dyDescent="0.25">
      <c r="A74" s="2" t="s">
        <v>138</v>
      </c>
      <c r="B74" s="43">
        <v>0</v>
      </c>
      <c r="C74"/>
    </row>
    <row r="75" spans="1:3" x14ac:dyDescent="0.25">
      <c r="A75" s="2" t="s">
        <v>139</v>
      </c>
      <c r="B75" s="43">
        <v>241.08</v>
      </c>
      <c r="C75"/>
    </row>
    <row r="76" spans="1:3" x14ac:dyDescent="0.25">
      <c r="A76" s="44" t="s">
        <v>43</v>
      </c>
      <c r="B76" s="45">
        <f>B77</f>
        <v>235000</v>
      </c>
      <c r="C76"/>
    </row>
    <row r="77" spans="1:3" x14ac:dyDescent="0.25">
      <c r="A77" s="2" t="s">
        <v>113</v>
      </c>
      <c r="B77" s="43">
        <v>235000</v>
      </c>
      <c r="C77"/>
    </row>
    <row r="78" spans="1:3" x14ac:dyDescent="0.25">
      <c r="A78" s="30" t="s">
        <v>44</v>
      </c>
      <c r="B78" s="46">
        <f>B71+B76</f>
        <v>5121164.99</v>
      </c>
      <c r="C78"/>
    </row>
    <row r="79" spans="1:3" x14ac:dyDescent="0.25">
      <c r="A79" s="26"/>
      <c r="B79" s="27"/>
      <c r="C79"/>
    </row>
    <row r="80" spans="1:3" x14ac:dyDescent="0.25">
      <c r="A80" s="47" t="s">
        <v>45</v>
      </c>
      <c r="B80" s="48">
        <f>B78</f>
        <v>5121164.99</v>
      </c>
      <c r="C80"/>
    </row>
    <row r="81" spans="1:3" x14ac:dyDescent="0.25">
      <c r="A81" s="47" t="s">
        <v>46</v>
      </c>
      <c r="B81" s="48">
        <f>B66</f>
        <v>6007161.75</v>
      </c>
      <c r="C81"/>
    </row>
    <row r="82" spans="1:3" x14ac:dyDescent="0.25">
      <c r="A82" s="47" t="s">
        <v>47</v>
      </c>
      <c r="B82" s="48">
        <v>10622.15</v>
      </c>
      <c r="C82"/>
    </row>
    <row r="83" spans="1:3" x14ac:dyDescent="0.25">
      <c r="A83" s="49" t="s">
        <v>48</v>
      </c>
      <c r="B83" s="50">
        <f>B80-B81-B82</f>
        <v>-896618.9099999998</v>
      </c>
      <c r="C83"/>
    </row>
    <row r="84" spans="1:3" x14ac:dyDescent="0.25">
      <c r="A84" s="49"/>
      <c r="B84" s="50"/>
      <c r="C84"/>
    </row>
    <row r="85" spans="1:3" x14ac:dyDescent="0.25">
      <c r="A85" s="28" t="s">
        <v>49</v>
      </c>
      <c r="B85" s="51"/>
      <c r="C85"/>
    </row>
    <row r="86" spans="1:3" ht="15.75" customHeight="1" x14ac:dyDescent="0.25">
      <c r="A86" s="28" t="s">
        <v>50</v>
      </c>
      <c r="B86" s="28"/>
      <c r="C86"/>
    </row>
    <row r="87" spans="1:3" ht="15.75" customHeight="1" x14ac:dyDescent="0.25">
      <c r="A87" s="52" t="s">
        <v>51</v>
      </c>
      <c r="B87" s="76">
        <v>1143032.98</v>
      </c>
      <c r="C87"/>
    </row>
    <row r="88" spans="1:3" ht="15.75" customHeight="1" x14ac:dyDescent="0.25">
      <c r="A88" s="53" t="s">
        <v>52</v>
      </c>
      <c r="B88" s="76">
        <v>3161074.35</v>
      </c>
      <c r="C88"/>
    </row>
    <row r="89" spans="1:3" x14ac:dyDescent="0.25">
      <c r="A89" s="53" t="s">
        <v>53</v>
      </c>
      <c r="B89" s="76">
        <v>1015642.72</v>
      </c>
      <c r="C89"/>
    </row>
    <row r="90" spans="1:3" x14ac:dyDescent="0.25">
      <c r="A90" s="52" t="s">
        <v>54</v>
      </c>
      <c r="B90" s="24">
        <v>0</v>
      </c>
      <c r="C90"/>
    </row>
    <row r="91" spans="1:3" x14ac:dyDescent="0.25">
      <c r="A91" s="52" t="s">
        <v>55</v>
      </c>
      <c r="B91" s="24">
        <v>126532.5</v>
      </c>
      <c r="C91"/>
    </row>
    <row r="92" spans="1:3" s="54" customFormat="1" x14ac:dyDescent="0.25">
      <c r="A92" s="52" t="s">
        <v>56</v>
      </c>
      <c r="B92" s="24">
        <v>0</v>
      </c>
    </row>
    <row r="93" spans="1:3" ht="30" x14ac:dyDescent="0.25">
      <c r="A93" s="52" t="s">
        <v>57</v>
      </c>
      <c r="B93" s="24">
        <v>0</v>
      </c>
      <c r="C93"/>
    </row>
    <row r="94" spans="1:3" x14ac:dyDescent="0.25">
      <c r="A94" s="42" t="s">
        <v>58</v>
      </c>
      <c r="B94" s="24">
        <v>62804.160000000003</v>
      </c>
      <c r="C94"/>
    </row>
    <row r="95" spans="1:3" x14ac:dyDescent="0.25">
      <c r="A95" s="42" t="s">
        <v>59</v>
      </c>
      <c r="B95" s="24">
        <v>640953.12</v>
      </c>
      <c r="C95"/>
    </row>
    <row r="96" spans="1:3" x14ac:dyDescent="0.25">
      <c r="A96" s="42" t="s">
        <v>60</v>
      </c>
      <c r="B96" s="24">
        <v>19534.400000000001</v>
      </c>
      <c r="C96"/>
    </row>
    <row r="97" spans="1:3" x14ac:dyDescent="0.25">
      <c r="A97" s="42" t="s">
        <v>61</v>
      </c>
      <c r="B97" s="24">
        <v>0</v>
      </c>
      <c r="C97"/>
    </row>
    <row r="98" spans="1:3" x14ac:dyDescent="0.25">
      <c r="A98" s="42" t="s">
        <v>62</v>
      </c>
      <c r="B98" s="24">
        <v>42097.25</v>
      </c>
      <c r="C98"/>
    </row>
    <row r="99" spans="1:3" x14ac:dyDescent="0.25">
      <c r="A99" s="42" t="s">
        <v>120</v>
      </c>
      <c r="B99" s="24">
        <v>4396.08</v>
      </c>
      <c r="C99"/>
    </row>
    <row r="100" spans="1:3" x14ac:dyDescent="0.25">
      <c r="A100" s="42" t="s">
        <v>121</v>
      </c>
      <c r="B100" s="24">
        <v>0</v>
      </c>
      <c r="C100"/>
    </row>
    <row r="101" spans="1:3" x14ac:dyDescent="0.25">
      <c r="A101" s="42" t="s">
        <v>122</v>
      </c>
      <c r="B101" s="24">
        <v>293</v>
      </c>
      <c r="C101"/>
    </row>
    <row r="102" spans="1:3" x14ac:dyDescent="0.25">
      <c r="A102" s="42" t="s">
        <v>123</v>
      </c>
      <c r="B102" s="24">
        <v>5183.17</v>
      </c>
      <c r="C102"/>
    </row>
    <row r="103" spans="1:3" x14ac:dyDescent="0.25">
      <c r="A103" s="42" t="s">
        <v>124</v>
      </c>
      <c r="B103" s="24">
        <v>5903.7</v>
      </c>
      <c r="C103"/>
    </row>
    <row r="104" spans="1:3" x14ac:dyDescent="0.25">
      <c r="A104" s="55" t="s">
        <v>125</v>
      </c>
      <c r="B104" s="56">
        <f>SUM(B87:B103)</f>
        <v>6227447.4300000006</v>
      </c>
      <c r="C104"/>
    </row>
    <row r="105" spans="1:3" x14ac:dyDescent="0.25">
      <c r="A105" s="26"/>
      <c r="B105" s="27"/>
      <c r="C105"/>
    </row>
    <row r="106" spans="1:3" x14ac:dyDescent="0.25">
      <c r="A106" s="57" t="s">
        <v>63</v>
      </c>
      <c r="B106" s="58"/>
      <c r="C106"/>
    </row>
    <row r="107" spans="1:3" s="61" customFormat="1" x14ac:dyDescent="0.25">
      <c r="A107" s="59" t="s">
        <v>64</v>
      </c>
      <c r="B107" s="60">
        <f>B78</f>
        <v>5121164.99</v>
      </c>
    </row>
    <row r="108" spans="1:3" s="61" customFormat="1" x14ac:dyDescent="0.25">
      <c r="A108" s="2" t="s">
        <v>65</v>
      </c>
      <c r="B108" s="62">
        <v>3000</v>
      </c>
    </row>
    <row r="109" spans="1:3" s="61" customFormat="1" x14ac:dyDescent="0.25">
      <c r="A109" s="2" t="s">
        <v>108</v>
      </c>
      <c r="B109" s="43">
        <v>0</v>
      </c>
    </row>
    <row r="110" spans="1:3" s="61" customFormat="1" x14ac:dyDescent="0.25">
      <c r="A110" s="2" t="s">
        <v>130</v>
      </c>
      <c r="B110" s="43">
        <v>438.58</v>
      </c>
    </row>
    <row r="111" spans="1:3" s="61" customFormat="1" x14ac:dyDescent="0.25">
      <c r="A111" s="44" t="s">
        <v>66</v>
      </c>
      <c r="B111" s="63">
        <f>SUM(B107:B110)</f>
        <v>5124603.57</v>
      </c>
    </row>
    <row r="112" spans="1:3" s="61" customFormat="1" x14ac:dyDescent="0.25">
      <c r="A112" s="44" t="s">
        <v>67</v>
      </c>
      <c r="B112" s="63">
        <f>(B44+B57)-(B82+B104+B108+B109+B110)</f>
        <v>9971282.129999999</v>
      </c>
    </row>
    <row r="113" spans="1:3" x14ac:dyDescent="0.25">
      <c r="A113" s="44"/>
      <c r="B113" s="6"/>
      <c r="C113"/>
    </row>
    <row r="114" spans="1:3" x14ac:dyDescent="0.25">
      <c r="A114" s="28" t="s">
        <v>68</v>
      </c>
      <c r="B114" s="28"/>
      <c r="C114"/>
    </row>
    <row r="115" spans="1:3" x14ac:dyDescent="0.25">
      <c r="A115" s="52" t="s">
        <v>69</v>
      </c>
      <c r="B115" s="24">
        <v>0</v>
      </c>
      <c r="C115"/>
    </row>
    <row r="116" spans="1:3" x14ac:dyDescent="0.25">
      <c r="A116" s="52" t="s">
        <v>70</v>
      </c>
      <c r="B116" s="24">
        <v>0</v>
      </c>
      <c r="C116"/>
    </row>
    <row r="117" spans="1:3" x14ac:dyDescent="0.25">
      <c r="A117" s="42" t="s">
        <v>71</v>
      </c>
      <c r="B117" s="64">
        <v>0</v>
      </c>
      <c r="C117"/>
    </row>
    <row r="118" spans="1:3" x14ac:dyDescent="0.25">
      <c r="A118" s="42" t="s">
        <v>72</v>
      </c>
      <c r="B118" s="64">
        <v>0</v>
      </c>
      <c r="C118"/>
    </row>
    <row r="119" spans="1:3" x14ac:dyDescent="0.25">
      <c r="A119" s="44" t="s">
        <v>73</v>
      </c>
      <c r="B119" s="27">
        <f>B115+B116+B117+B118</f>
        <v>0</v>
      </c>
      <c r="C119"/>
    </row>
    <row r="120" spans="1:3" ht="14.25" customHeight="1" x14ac:dyDescent="0.25">
      <c r="A120" s="44" t="s">
        <v>74</v>
      </c>
      <c r="B120" s="27">
        <v>0</v>
      </c>
      <c r="C120"/>
    </row>
    <row r="121" spans="1:3" ht="14.25" customHeight="1" x14ac:dyDescent="0.25">
      <c r="A121" s="44"/>
      <c r="B121" s="27"/>
      <c r="C121"/>
    </row>
    <row r="122" spans="1:3" x14ac:dyDescent="0.25">
      <c r="A122" s="38" t="s">
        <v>75</v>
      </c>
      <c r="B122" s="39"/>
      <c r="C122"/>
    </row>
    <row r="123" spans="1:3" x14ac:dyDescent="0.25">
      <c r="A123" s="52" t="s">
        <v>76</v>
      </c>
      <c r="B123" s="43">
        <v>0</v>
      </c>
      <c r="C123"/>
    </row>
    <row r="124" spans="1:3" x14ac:dyDescent="0.25">
      <c r="A124" s="52" t="s">
        <v>77</v>
      </c>
      <c r="B124" s="65">
        <v>0</v>
      </c>
      <c r="C124"/>
    </row>
    <row r="125" spans="1:3" x14ac:dyDescent="0.25">
      <c r="A125" s="66" t="s">
        <v>78</v>
      </c>
      <c r="B125" s="67">
        <f>B123+B124</f>
        <v>0</v>
      </c>
      <c r="C125"/>
    </row>
    <row r="126" spans="1:3" s="54" customFormat="1" x14ac:dyDescent="0.25">
      <c r="A126" s="87"/>
      <c r="B126" s="87"/>
    </row>
    <row r="127" spans="1:3" x14ac:dyDescent="0.25">
      <c r="A127" s="11" t="s">
        <v>132</v>
      </c>
      <c r="B127" s="68"/>
      <c r="C127"/>
    </row>
    <row r="128" spans="1:3" x14ac:dyDescent="0.25">
      <c r="A128" s="17" t="s">
        <v>79</v>
      </c>
      <c r="B128" s="18">
        <v>0</v>
      </c>
      <c r="C128"/>
    </row>
    <row r="129" spans="1:7" x14ac:dyDescent="0.25">
      <c r="A129" s="13" t="s">
        <v>80</v>
      </c>
      <c r="B129" s="14">
        <f>SUM(B130:B136)</f>
        <v>209.6</v>
      </c>
      <c r="C129"/>
    </row>
    <row r="130" spans="1:7" x14ac:dyDescent="0.25">
      <c r="A130" s="15" t="s">
        <v>81</v>
      </c>
      <c r="B130" s="16">
        <v>0</v>
      </c>
      <c r="C130"/>
    </row>
    <row r="131" spans="1:7" x14ac:dyDescent="0.25">
      <c r="A131" s="15" t="s">
        <v>82</v>
      </c>
      <c r="B131" s="16">
        <v>0</v>
      </c>
      <c r="C131"/>
    </row>
    <row r="132" spans="1:7" x14ac:dyDescent="0.25">
      <c r="A132" s="15" t="s">
        <v>83</v>
      </c>
      <c r="B132" s="16">
        <v>0</v>
      </c>
      <c r="C132"/>
    </row>
    <row r="133" spans="1:7" x14ac:dyDescent="0.25">
      <c r="A133" s="15" t="s">
        <v>84</v>
      </c>
      <c r="B133" s="16">
        <v>209.6</v>
      </c>
      <c r="C133"/>
    </row>
    <row r="134" spans="1:7" x14ac:dyDescent="0.25">
      <c r="A134" s="15" t="s">
        <v>85</v>
      </c>
      <c r="B134" s="16">
        <v>0</v>
      </c>
      <c r="C134"/>
    </row>
    <row r="135" spans="1:7" x14ac:dyDescent="0.25">
      <c r="A135" s="15" t="s">
        <v>102</v>
      </c>
      <c r="B135" s="16">
        <v>0</v>
      </c>
      <c r="C135"/>
    </row>
    <row r="136" spans="1:7" x14ac:dyDescent="0.25">
      <c r="A136" s="15" t="s">
        <v>103</v>
      </c>
      <c r="B136" s="16">
        <v>0</v>
      </c>
      <c r="C136"/>
    </row>
    <row r="137" spans="1:7" x14ac:dyDescent="0.25">
      <c r="A137" s="13" t="s">
        <v>86</v>
      </c>
      <c r="B137" s="14">
        <f>SUM(B138:B147)</f>
        <v>9971072.5300000012</v>
      </c>
      <c r="C137"/>
      <c r="F137" s="79"/>
      <c r="G137" s="79"/>
    </row>
    <row r="138" spans="1:7" x14ac:dyDescent="0.25">
      <c r="A138" s="17" t="s">
        <v>87</v>
      </c>
      <c r="B138" s="18">
        <v>0.01</v>
      </c>
      <c r="C138"/>
    </row>
    <row r="139" spans="1:7" x14ac:dyDescent="0.25">
      <c r="A139" s="15" t="s">
        <v>88</v>
      </c>
      <c r="B139" s="16">
        <v>698440.41</v>
      </c>
      <c r="C139"/>
    </row>
    <row r="140" spans="1:7" x14ac:dyDescent="0.25">
      <c r="A140" s="15" t="s">
        <v>89</v>
      </c>
      <c r="B140" s="16">
        <v>0</v>
      </c>
      <c r="C140"/>
    </row>
    <row r="141" spans="1:7" x14ac:dyDescent="0.25">
      <c r="A141" s="15" t="s">
        <v>90</v>
      </c>
      <c r="B141" s="16">
        <v>697966.14</v>
      </c>
      <c r="C141"/>
    </row>
    <row r="142" spans="1:7" x14ac:dyDescent="0.25">
      <c r="A142" s="15" t="s">
        <v>91</v>
      </c>
      <c r="B142" s="16">
        <v>0</v>
      </c>
      <c r="C142"/>
    </row>
    <row r="143" spans="1:7" x14ac:dyDescent="0.25">
      <c r="A143" s="15" t="s">
        <v>105</v>
      </c>
      <c r="B143" s="16">
        <v>0</v>
      </c>
      <c r="C143"/>
    </row>
    <row r="144" spans="1:7" x14ac:dyDescent="0.25">
      <c r="A144" s="15" t="s">
        <v>114</v>
      </c>
      <c r="B144" s="16">
        <v>5106329.24</v>
      </c>
      <c r="C144"/>
    </row>
    <row r="145" spans="1:3" x14ac:dyDescent="0.25">
      <c r="A145" s="15" t="s">
        <v>115</v>
      </c>
      <c r="B145" s="16">
        <v>241.08</v>
      </c>
      <c r="C145"/>
    </row>
    <row r="146" spans="1:3" x14ac:dyDescent="0.25">
      <c r="A146" s="15" t="s">
        <v>116</v>
      </c>
      <c r="B146" s="16">
        <v>0</v>
      </c>
      <c r="C146"/>
    </row>
    <row r="147" spans="1:3" x14ac:dyDescent="0.25">
      <c r="A147" s="15" t="s">
        <v>126</v>
      </c>
      <c r="B147" s="16">
        <v>3468095.65</v>
      </c>
      <c r="C147"/>
    </row>
    <row r="148" spans="1:3" x14ac:dyDescent="0.25">
      <c r="A148" s="15"/>
      <c r="B148" s="16"/>
      <c r="C148"/>
    </row>
    <row r="149" spans="1:3" x14ac:dyDescent="0.25">
      <c r="A149" s="66" t="s">
        <v>92</v>
      </c>
      <c r="B149" s="69">
        <f>(B44+B57)-(B82+B104+B108+B109+B110)</f>
        <v>9971282.129999999</v>
      </c>
      <c r="C149"/>
    </row>
    <row r="150" spans="1:3" x14ac:dyDescent="0.25">
      <c r="A150" s="70" t="s">
        <v>93</v>
      </c>
      <c r="B150" s="71">
        <v>0</v>
      </c>
    </row>
    <row r="151" spans="1:3" x14ac:dyDescent="0.25">
      <c r="A151" s="72" t="s">
        <v>94</v>
      </c>
      <c r="B151" s="73"/>
    </row>
    <row r="152" spans="1:3" x14ac:dyDescent="0.25">
      <c r="A152" s="74" t="s">
        <v>95</v>
      </c>
      <c r="B152" s="69">
        <v>0</v>
      </c>
    </row>
    <row r="153" spans="1:3" x14ac:dyDescent="0.25">
      <c r="A153" s="74" t="s">
        <v>96</v>
      </c>
      <c r="B153" s="69">
        <v>0</v>
      </c>
    </row>
    <row r="154" spans="1:3" x14ac:dyDescent="0.25">
      <c r="A154" s="74" t="s">
        <v>97</v>
      </c>
      <c r="B154" s="69">
        <v>0</v>
      </c>
    </row>
    <row r="155" spans="1:3" x14ac:dyDescent="0.25">
      <c r="A155" s="72" t="s">
        <v>98</v>
      </c>
      <c r="B155" s="75">
        <f>B152+B153+B154</f>
        <v>0</v>
      </c>
    </row>
    <row r="156" spans="1:3" x14ac:dyDescent="0.25">
      <c r="A156" s="88" t="s">
        <v>99</v>
      </c>
      <c r="B156" s="88"/>
    </row>
    <row r="157" spans="1:3" x14ac:dyDescent="0.25">
      <c r="A157" s="88"/>
      <c r="B157" s="88"/>
    </row>
    <row r="158" spans="1:3" x14ac:dyDescent="0.25">
      <c r="A158" t="s">
        <v>100</v>
      </c>
    </row>
    <row r="162" spans="1:1" x14ac:dyDescent="0.25">
      <c r="A162" t="s">
        <v>101</v>
      </c>
    </row>
  </sheetData>
  <mergeCells count="11">
    <mergeCell ref="A15:B15"/>
    <mergeCell ref="A20:B20"/>
    <mergeCell ref="B21:B22"/>
    <mergeCell ref="A126:B126"/>
    <mergeCell ref="A156:B157"/>
    <mergeCell ref="A12:B12"/>
    <mergeCell ref="A1:B1"/>
    <mergeCell ref="A2:B5"/>
    <mergeCell ref="A6:B7"/>
    <mergeCell ref="A8:B8"/>
    <mergeCell ref="A10:B10"/>
  </mergeCells>
  <pageMargins left="0.43307086614173229" right="0" top="0.74803149606299213" bottom="0.74803149606299213" header="0.31496062992125984" footer="0.31496062992125984"/>
  <pageSetup paperSize="9" scale="56" fitToHeight="0" orientation="portrait" horizontalDpi="0" verticalDpi="0" r:id="rId1"/>
  <rowBreaks count="1" manualBreakCount="1">
    <brk id="78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05.2023</vt:lpstr>
      <vt:lpstr>'05.2023'!Area_de_impressao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IPGSE</dc:creator>
  <cp:lastModifiedBy>Instituto</cp:lastModifiedBy>
  <cp:lastPrinted>2023-07-11T12:54:25Z</cp:lastPrinted>
  <dcterms:created xsi:type="dcterms:W3CDTF">2022-06-10T18:55:23Z</dcterms:created>
  <dcterms:modified xsi:type="dcterms:W3CDTF">2023-07-11T12:54:49Z</dcterms:modified>
</cp:coreProperties>
</file>