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4\"/>
    </mc:Choice>
  </mc:AlternateContent>
  <bookViews>
    <workbookView xWindow="0" yWindow="0" windowWidth="21600" windowHeight="9600" tabRatio="500"/>
  </bookViews>
  <sheets>
    <sheet name="06.2024" sheetId="1" r:id="rId1"/>
  </sheets>
  <definedNames>
    <definedName name="_xlnm.Print_Area" localSheetId="0">'06.2024'!$A$1:$B$156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8" i="1" l="1"/>
  <c r="B121" i="1"/>
  <c r="B71" i="1" l="1"/>
  <c r="B69" i="1"/>
  <c r="B53" i="1" l="1"/>
  <c r="B58" i="1"/>
  <c r="B39" i="1"/>
  <c r="B60" i="1" l="1"/>
  <c r="B65" i="1" l="1"/>
  <c r="B50" i="1" l="1"/>
  <c r="B26" i="1" l="1"/>
  <c r="B20" i="1" l="1"/>
  <c r="B34" i="1" s="1"/>
  <c r="B94" i="1" l="1"/>
  <c r="B62" i="1" l="1"/>
  <c r="B74" i="1" l="1"/>
  <c r="B143" i="1" l="1"/>
  <c r="B117" i="1"/>
  <c r="B110" i="1"/>
  <c r="B137" i="1" l="1"/>
  <c r="B97" i="1" l="1"/>
  <c r="B101" i="1" s="1"/>
  <c r="B73" i="1"/>
  <c r="B76" i="1" s="1"/>
  <c r="B102" i="1"/>
</calcChain>
</file>

<file path=xl/sharedStrings.xml><?xml version="1.0" encoding="utf-8"?>
<sst xmlns="http://schemas.openxmlformats.org/spreadsheetml/2006/main" count="130" uniqueCount="130">
  <si>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</si>
  <si>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</si>
  <si>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</si>
  <si>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</si>
  <si>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</si>
  <si>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</si>
  <si>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</si>
  <si>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</si>
  <si>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</si>
  <si>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</si>
  <si>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</si>
  <si>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</si>
  <si>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</si>
  <si>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</si>
  <si>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</si>
  <si>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</si>
  <si>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</si>
  <si>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</si>
  <si>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</si>
  <si>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</si>
  <si>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</si>
  <si>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</si>
  <si>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</si>
  <si>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</si>
  <si>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</si>
  <si>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</si>
  <si>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</si>
  <si>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6.2. Aporte para Caixa (-)</t>
  </si>
  <si>
    <t>TOTAL TRANSFERÊNCIAS (6=6.1+6.2+6.3)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</si>
  <si>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</si>
  <si>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</si>
  <si>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</si>
  <si>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</si>
  <si>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</si>
  <si>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</si>
  <si>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</si>
  <si>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</si>
  <si>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</si>
  <si>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</si>
  <si>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</si>
  <si>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</si>
  <si>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</si>
  <si>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6.3. Devolução do Saldo de Caixa (-)</t>
  </si>
  <si>
    <t>8.2 Valores Devolvidos à Contratante - INVESTIMENTO</t>
  </si>
  <si>
    <t>1.2.2 C/C 5962-8 - CUSTEIO</t>
  </si>
  <si>
    <t>9.3 Aplicações financeiras</t>
  </si>
  <si>
    <t>9.2.2 C/C 5962-8 - CUSTEIO</t>
  </si>
  <si>
    <t>6.4. Bloqueio Judicial (-)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</si>
  <si>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</si>
  <si>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</si>
  <si>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</si>
  <si>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</si>
  <si>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</si>
  <si>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</si>
  <si>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</si>
  <si>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</si>
  <si>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</si>
  <si>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</si>
  <si>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</si>
  <si>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</si>
  <si>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</si>
  <si>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</si>
  <si>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</si>
  <si>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88/2022 EMERGENCIAL</t>
  </si>
  <si>
    <t>VIGÊNCIA DO CONTRATO DE GESTÃO/TERMO ADITIVO:                                                             INÍCIO: 05/10/2022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</si>
  <si>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</si>
  <si>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</si>
  <si>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</si>
  <si>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Relatório Mensal Comparativo de Recursos Recebidos, Gastos e Devolvidos ao Poder Público</t>
  </si>
  <si>
    <t>Em Reais</t>
  </si>
  <si>
    <t>1.2.3 C/C 6732-4 - CUSTEIO</t>
  </si>
  <si>
    <t>1.3.1 C/A 6956-6 - CUSTEIO</t>
  </si>
  <si>
    <t>1.2.5 C/C 6958-2 - APLICAÇÃO 3%</t>
  </si>
  <si>
    <t xml:space="preserve">5.1.14 Reembolso de Despesas (-) </t>
  </si>
  <si>
    <t>9.3.1 C/A 6956-6 - CUSTEIO</t>
  </si>
  <si>
    <t xml:space="preserve">9.3.2 C/A 6958-2 - APLICAÇÃO 3% </t>
  </si>
  <si>
    <t>9.3.3 C/A 5630-0 - CUSTEIO</t>
  </si>
  <si>
    <t>9.3.4 C/A 5962-8 - CUSTEIO</t>
  </si>
  <si>
    <t>9.3.5 C/A 6732-4 - CUSTEIO</t>
  </si>
  <si>
    <t>9.3.6 C/A 5615-7 - CUSTEIO</t>
  </si>
  <si>
    <t>1.3.4 C/A 5962-8 - CUSTEIO</t>
  </si>
  <si>
    <t>1.3.5 C/A 6732-4 - CUSTEIO</t>
  </si>
  <si>
    <t>1.3.6 C/A 5615-7 - CUSTEIO</t>
  </si>
  <si>
    <t>1.3.2 C/A 6958-2 - APLICAÇÃO 3%</t>
  </si>
  <si>
    <t>1.3.7 C/A 5616-5 - CUSTEIO</t>
  </si>
  <si>
    <t>9.3.7 C/A 5616-5 - CUSTEIO</t>
  </si>
  <si>
    <t>3.1.1 Resgate Aplicação - C/A 6956-6 - CUSTEIO</t>
  </si>
  <si>
    <t xml:space="preserve">4.1.1 Aplicação Financeira - C/A 6956-6 - CUSTEIO </t>
  </si>
  <si>
    <t>9.2.4 C/C 6958-2 - APLICAÇÃO 3%</t>
  </si>
  <si>
    <t>4.1.2 Aplicação Financeira - C/A 6958-2 - APLICAÇÃO 3%</t>
  </si>
  <si>
    <t>9.2.3 C/C 6957-4 - INVESTIMENTO</t>
  </si>
  <si>
    <t>4.2.1 Entrada Conta Aplicação Financeira (+)</t>
  </si>
  <si>
    <t>4.2.2 Saida Conta Aplicação Financeira ref. Resgate em Conta  (-)</t>
  </si>
  <si>
    <t>4.2.3 IRRF/IOF S/Aplicação Financeira (-)</t>
  </si>
  <si>
    <t xml:space="preserve">SALDO BANCÁRIO FINAL : 9= (1+2)-(4.2.3+5+6.2+6.3+6.4)  </t>
  </si>
  <si>
    <t xml:space="preserve">1.3.3 C/A 6957-4 - INVESTIMENTO </t>
  </si>
  <si>
    <t>1.2.4 C/C 6957-4 - INVESTIMENTO</t>
  </si>
  <si>
    <t>2.2 Repasse - C/C 6957-4 - INVESTIMENTO</t>
  </si>
  <si>
    <t>2.3 RENDIMENTO SOBRE APLICAÇÕES FINANCEIRAS</t>
  </si>
  <si>
    <t>2.3.1 Rendimento sobre Aplicação Financeiras - C/A 5615-7 - CUSTEIO</t>
  </si>
  <si>
    <t>2.3.2 Rendimento sobre Aplicação Financeiras - C/A 5615-7 - CUSTEIO (CDB/FLEX)</t>
  </si>
  <si>
    <t>2.3.3 Rendimento sobre Aplicação Financeiras - C/A 6956-6 - CUSTEIO</t>
  </si>
  <si>
    <t>2.3.4 Rendimento sobre Aplicação Financeiras - C/A 6958-2  - APLICAÇÃO 3%</t>
  </si>
  <si>
    <t>2.3.5 Rendimento sobre Aplicação Financeiras - C/A 6732-4 - CUSTEIO (AUTO MAX)</t>
  </si>
  <si>
    <t>2.4 Outras entradas: RECUPERAÇÃO DE DESPESAS</t>
  </si>
  <si>
    <t>2.5 Aporte para Caixa</t>
  </si>
  <si>
    <t>2.6 Devolução do Saldo de Caixa</t>
  </si>
  <si>
    <t xml:space="preserve">2.7 Reembolso de Despesas </t>
  </si>
  <si>
    <t>SUBTOTAL  DE ENTRADAS (2= 2.1+2.2+2.3+2.4+2.5+2.6+2.7)</t>
  </si>
  <si>
    <t>4.1.3 Aplicação Financeira - C/A 5615-7 - CUSTEIO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</si>
  <si>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</si>
  <si>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</si>
  <si>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</si>
  <si>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</si>
  <si>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</si>
  <si>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</si>
  <si>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</si>
  <si>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2.3.6 Rendimento sobre Aplicação Financeiras - C/A 5654-8 - INVESTIMENTO</t>
  </si>
  <si>
    <t>3.2 TOTAL RESGATE APLICAÇÃO FINANCEIRA INVESTIMENTO</t>
  </si>
  <si>
    <t>3.2.1 Resgate Aplicação - C/A 5654-8 - INVESTIMENTO</t>
  </si>
  <si>
    <t>3.1.2 Resgate Aplicação - C/A 6958-2 - APLICAÇÃO 3%</t>
  </si>
  <si>
    <t>3.1.3 Resgate Aplicação - C/A 5615-7 - CUSTEIO</t>
  </si>
  <si>
    <t>3.1.4 Resgate Aplicação - C/A 5615-7 - CUSTEIO (CDB/FLEX)</t>
  </si>
  <si>
    <t>4.2 TOTAL APLICAÇÃO FINANCEIRA- INVESTIMENTO</t>
  </si>
  <si>
    <t>4.2.1 Aplicação Financeira - C/A 5654-8 - IVESTIMENTO</t>
  </si>
  <si>
    <t>9.SALDO BANCÁRIO FINAL EM 30/06/2024</t>
  </si>
  <si>
    <t>9.3.8 C/A 5654-8 - INVESTIMENTO</t>
  </si>
  <si>
    <t>9.2.6 C/C 5654-8 - INVESTIMENTO</t>
  </si>
  <si>
    <t>9.2.5 C/C 6956-6 - CUSTEIO</t>
  </si>
  <si>
    <t>Competência: 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</si>
</sst>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93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6"/>
  <sheetViews>
    <sheetView showGridLines="0" tabSelected="1" view="pageBreakPreview" topLeftCell="A61" zoomScale="95" zoomScaleNormal="70" zoomScaleSheetLayoutView="95" zoomScalePageLayoutView="70" workbookViewId="0">
      <selection activeCell="A144" sqref="A144:A146"/>
    </sheetView>
  </sheetViews>
  <sheetFormatPr defaultColWidth="41.7109375" defaultRowHeight="15" x14ac:dyDescent="0.25"/>
  <cols>
    <col min="1" max="1" width="108.42578125" style="50" customWidth="1"/>
    <col min="2" max="2" width="39.5703125" style="50" customWidth="1"/>
    <col min="3" max="16384" width="41.7109375" style="50"/>
  </cols>
  <sheetData>
    <row r="1" spans="1:2" s="46" customFormat="1" ht="69.75" customHeight="1" x14ac:dyDescent="0.25">
      <c r="A1" s="79"/>
      <c r="B1" s="79"/>
    </row>
    <row r="2" spans="1:2" s="46" customFormat="1" ht="15" customHeight="1" x14ac:dyDescent="0.25">
      <c r="A2" s="84" t="s">
        <v>68</v>
      </c>
      <c r="B2" s="85"/>
    </row>
    <row r="3" spans="1:2" s="46" customFormat="1" ht="15" customHeight="1" x14ac:dyDescent="0.25">
      <c r="A3" s="86"/>
      <c r="B3" s="87"/>
    </row>
    <row r="4" spans="1:2" s="46" customFormat="1" ht="15" customHeight="1" x14ac:dyDescent="0.25">
      <c r="A4" s="88"/>
      <c r="B4" s="89"/>
    </row>
    <row r="5" spans="1:2" s="46" customFormat="1" ht="15" customHeight="1" x14ac:dyDescent="0.25">
      <c r="A5" s="80" t="s">
        <v>58</v>
      </c>
      <c r="B5" s="80"/>
    </row>
    <row r="6" spans="1:2" s="46" customFormat="1" ht="12" customHeight="1" x14ac:dyDescent="0.25">
      <c r="A6" s="80"/>
      <c r="B6" s="80"/>
    </row>
    <row r="7" spans="1:2" s="46" customFormat="1" x14ac:dyDescent="0.25">
      <c r="A7" s="81" t="s">
        <v>59</v>
      </c>
      <c r="B7" s="81"/>
    </row>
    <row r="8" spans="1:2" s="46" customFormat="1" x14ac:dyDescent="0.25">
      <c r="A8" s="47" t="s">
        <v>60</v>
      </c>
      <c r="B8" s="48"/>
    </row>
    <row r="9" spans="1:2" s="46" customFormat="1" x14ac:dyDescent="0.25">
      <c r="A9" s="81" t="s">
        <v>61</v>
      </c>
      <c r="B9" s="81"/>
    </row>
    <row r="10" spans="1:2" s="46" customFormat="1" x14ac:dyDescent="0.25">
      <c r="A10" s="47" t="s">
        <v>62</v>
      </c>
      <c r="B10" s="48"/>
    </row>
    <row r="11" spans="1:2" s="46" customFormat="1" x14ac:dyDescent="0.25">
      <c r="A11" s="47" t="s">
        <v>63</v>
      </c>
      <c r="B11" s="47"/>
    </row>
    <row r="12" spans="1:2" s="46" customFormat="1" x14ac:dyDescent="0.25">
      <c r="A12" s="81" t="s">
        <v>64</v>
      </c>
      <c r="B12" s="81"/>
    </row>
    <row r="13" spans="1:2" s="46" customFormat="1" x14ac:dyDescent="0.25">
      <c r="A13" s="47"/>
      <c r="B13" s="48"/>
    </row>
    <row r="14" spans="1:2" s="46" customFormat="1" x14ac:dyDescent="0.25">
      <c r="A14" s="43" t="s">
        <v>65</v>
      </c>
      <c r="B14" s="44">
        <v>6382487.9800000004</v>
      </c>
    </row>
    <row r="15" spans="1:2" s="46" customFormat="1" x14ac:dyDescent="0.25">
      <c r="A15" s="43" t="s">
        <v>66</v>
      </c>
      <c r="B15" s="45"/>
    </row>
    <row r="16" spans="1:2" s="46" customFormat="1" ht="21.75" customHeight="1" x14ac:dyDescent="0.25">
      <c r="A16" s="82" t="s">
        <v>67</v>
      </c>
      <c r="B16" s="83"/>
    </row>
    <row r="17" spans="1:2" s="49" customFormat="1" ht="14.25" customHeight="1" x14ac:dyDescent="0.25">
      <c r="A17" s="19" t="s">
        <v>129</v>
      </c>
      <c r="B17" s="20" t="s">
        <v>69</v>
      </c>
    </row>
    <row r="18" spans="1:2" x14ac:dyDescent="0.25">
      <c r="A18" s="17" t="s">
        <v>0</v>
      </c>
      <c r="B18" s="18"/>
    </row>
    <row r="19" spans="1:2" x14ac:dyDescent="0.25">
      <c r="A19" s="51" t="s">
        <v>1</v>
      </c>
      <c r="B19" s="52">
        <v>0</v>
      </c>
    </row>
    <row r="20" spans="1:2" x14ac:dyDescent="0.25">
      <c r="A20" s="51" t="s">
        <v>2</v>
      </c>
      <c r="B20" s="52">
        <f>SUM(B21:B25)</f>
        <v>3366.01</v>
      </c>
    </row>
    <row r="21" spans="1:2" x14ac:dyDescent="0.25">
      <c r="A21" s="53" t="s">
        <v>9</v>
      </c>
      <c r="B21" s="21">
        <v>0</v>
      </c>
    </row>
    <row r="22" spans="1:2" x14ac:dyDescent="0.25">
      <c r="A22" s="53" t="s">
        <v>44</v>
      </c>
      <c r="B22" s="21">
        <v>0</v>
      </c>
    </row>
    <row r="23" spans="1:2" x14ac:dyDescent="0.25">
      <c r="A23" s="53" t="s">
        <v>70</v>
      </c>
      <c r="B23" s="21">
        <v>0</v>
      </c>
    </row>
    <row r="24" spans="1:2" x14ac:dyDescent="0.25">
      <c r="A24" s="53" t="s">
        <v>96</v>
      </c>
      <c r="B24" s="21">
        <v>3366</v>
      </c>
    </row>
    <row r="25" spans="1:2" x14ac:dyDescent="0.25">
      <c r="A25" s="53" t="s">
        <v>72</v>
      </c>
      <c r="B25" s="21">
        <v>0.01</v>
      </c>
    </row>
    <row r="26" spans="1:2" x14ac:dyDescent="0.25">
      <c r="A26" s="51" t="s">
        <v>3</v>
      </c>
      <c r="B26" s="52">
        <f>SUM(B27:B33)</f>
        <v>5131721.97</v>
      </c>
    </row>
    <row r="27" spans="1:2" x14ac:dyDescent="0.25">
      <c r="A27" s="53" t="s">
        <v>71</v>
      </c>
      <c r="B27" s="21">
        <v>1271316.1200000001</v>
      </c>
    </row>
    <row r="28" spans="1:2" x14ac:dyDescent="0.25">
      <c r="A28" s="53" t="s">
        <v>83</v>
      </c>
      <c r="B28" s="21">
        <v>277224.28999999998</v>
      </c>
    </row>
    <row r="29" spans="1:2" x14ac:dyDescent="0.25">
      <c r="A29" s="53" t="s">
        <v>95</v>
      </c>
      <c r="B29" s="21">
        <v>0</v>
      </c>
    </row>
    <row r="30" spans="1:2" x14ac:dyDescent="0.25">
      <c r="A30" s="53" t="s">
        <v>80</v>
      </c>
      <c r="B30" s="21">
        <v>0</v>
      </c>
    </row>
    <row r="31" spans="1:2" x14ac:dyDescent="0.25">
      <c r="A31" s="53" t="s">
        <v>81</v>
      </c>
      <c r="B31" s="21">
        <v>322.95</v>
      </c>
    </row>
    <row r="32" spans="1:2" x14ac:dyDescent="0.25">
      <c r="A32" s="53" t="s">
        <v>82</v>
      </c>
      <c r="B32" s="21">
        <v>3582858.6</v>
      </c>
    </row>
    <row r="33" spans="1:2" x14ac:dyDescent="0.25">
      <c r="A33" s="53" t="s">
        <v>84</v>
      </c>
      <c r="B33" s="21">
        <v>0.01</v>
      </c>
    </row>
    <row r="34" spans="1:2" x14ac:dyDescent="0.25">
      <c r="A34" s="2" t="s">
        <v>10</v>
      </c>
      <c r="B34" s="23">
        <f>(B19+B20+B26)</f>
        <v>5135087.9799999995</v>
      </c>
    </row>
    <row r="35" spans="1:2" x14ac:dyDescent="0.25">
      <c r="A35" s="55"/>
      <c r="B35" s="22"/>
    </row>
    <row r="36" spans="1:2" x14ac:dyDescent="0.25">
      <c r="A36" s="1" t="s">
        <v>4</v>
      </c>
      <c r="B36" s="34"/>
    </row>
    <row r="37" spans="1:2" x14ac:dyDescent="0.25">
      <c r="A37" s="56" t="s">
        <v>48</v>
      </c>
      <c r="B37" s="25">
        <v>5264033.33</v>
      </c>
    </row>
    <row r="38" spans="1:2" x14ac:dyDescent="0.25">
      <c r="A38" s="56" t="s">
        <v>97</v>
      </c>
      <c r="B38" s="25">
        <v>0</v>
      </c>
    </row>
    <row r="39" spans="1:2" x14ac:dyDescent="0.25">
      <c r="A39" s="56" t="s">
        <v>98</v>
      </c>
      <c r="B39" s="25">
        <f>SUM(B40:B45)</f>
        <v>45497.25</v>
      </c>
    </row>
    <row r="40" spans="1:2" x14ac:dyDescent="0.25">
      <c r="A40" s="57" t="s">
        <v>99</v>
      </c>
      <c r="B40" s="58">
        <v>7997.35</v>
      </c>
    </row>
    <row r="41" spans="1:2" x14ac:dyDescent="0.25">
      <c r="A41" s="57" t="s">
        <v>100</v>
      </c>
      <c r="B41" s="58">
        <v>0</v>
      </c>
    </row>
    <row r="42" spans="1:2" x14ac:dyDescent="0.25">
      <c r="A42" s="57" t="s">
        <v>101</v>
      </c>
      <c r="B42" s="58">
        <v>19727.23</v>
      </c>
    </row>
    <row r="43" spans="1:2" x14ac:dyDescent="0.25">
      <c r="A43" s="57" t="s">
        <v>102</v>
      </c>
      <c r="B43" s="58">
        <v>1883.8</v>
      </c>
    </row>
    <row r="44" spans="1:2" x14ac:dyDescent="0.25">
      <c r="A44" s="57" t="s">
        <v>103</v>
      </c>
      <c r="B44" s="58">
        <v>1.48</v>
      </c>
    </row>
    <row r="45" spans="1:2" x14ac:dyDescent="0.25">
      <c r="A45" s="57" t="s">
        <v>117</v>
      </c>
      <c r="B45" s="58">
        <v>15887.39</v>
      </c>
    </row>
    <row r="46" spans="1:2" x14ac:dyDescent="0.25">
      <c r="A46" s="5" t="s">
        <v>104</v>
      </c>
      <c r="B46" s="25">
        <v>0</v>
      </c>
    </row>
    <row r="47" spans="1:2" x14ac:dyDescent="0.25">
      <c r="A47" s="5" t="s">
        <v>105</v>
      </c>
      <c r="B47" s="25">
        <v>0</v>
      </c>
    </row>
    <row r="48" spans="1:2" x14ac:dyDescent="0.25">
      <c r="A48" s="5" t="s">
        <v>106</v>
      </c>
      <c r="B48" s="25">
        <v>0</v>
      </c>
    </row>
    <row r="49" spans="1:2" x14ac:dyDescent="0.25">
      <c r="A49" s="5" t="s">
        <v>107</v>
      </c>
      <c r="B49" s="25">
        <v>0</v>
      </c>
    </row>
    <row r="50" spans="1:2" x14ac:dyDescent="0.25">
      <c r="A50" s="3" t="s">
        <v>108</v>
      </c>
      <c r="B50" s="24">
        <f>SUM(B37+B38+B39+B46+B47+B48+B49)</f>
        <v>5309530.58</v>
      </c>
    </row>
    <row r="51" spans="1:2" x14ac:dyDescent="0.25">
      <c r="A51" s="3"/>
      <c r="B51" s="24"/>
    </row>
    <row r="52" spans="1:2" x14ac:dyDescent="0.25">
      <c r="A52" s="4" t="s">
        <v>11</v>
      </c>
      <c r="B52" s="59"/>
    </row>
    <row r="53" spans="1:2" x14ac:dyDescent="0.25">
      <c r="A53" s="15" t="s">
        <v>13</v>
      </c>
      <c r="B53" s="60">
        <f>SUM(B54:B57)</f>
        <v>9465145.4399999995</v>
      </c>
    </row>
    <row r="54" spans="1:2" x14ac:dyDescent="0.25">
      <c r="A54" s="61" t="s">
        <v>86</v>
      </c>
      <c r="B54" s="68">
        <v>5879124.4000000004</v>
      </c>
    </row>
    <row r="55" spans="1:2" x14ac:dyDescent="0.25">
      <c r="A55" s="61" t="s">
        <v>120</v>
      </c>
      <c r="B55" s="68">
        <v>568.55999999999995</v>
      </c>
    </row>
    <row r="56" spans="1:2" x14ac:dyDescent="0.25">
      <c r="A56" s="61" t="s">
        <v>121</v>
      </c>
      <c r="B56" s="68">
        <v>3585452.48</v>
      </c>
    </row>
    <row r="57" spans="1:2" x14ac:dyDescent="0.25">
      <c r="A57" s="61" t="s">
        <v>122</v>
      </c>
      <c r="B57" s="58">
        <v>0</v>
      </c>
    </row>
    <row r="58" spans="1:2" x14ac:dyDescent="0.25">
      <c r="A58" s="56" t="s">
        <v>118</v>
      </c>
      <c r="B58" s="90">
        <f>SUM(B59)</f>
        <v>3600658.82</v>
      </c>
    </row>
    <row r="59" spans="1:2" x14ac:dyDescent="0.25">
      <c r="A59" s="61" t="s">
        <v>119</v>
      </c>
      <c r="B59" s="68">
        <v>3600658.82</v>
      </c>
    </row>
    <row r="60" spans="1:2" x14ac:dyDescent="0.25">
      <c r="A60" s="3" t="s">
        <v>14</v>
      </c>
      <c r="B60" s="25">
        <f>B53+B58</f>
        <v>13065804.26</v>
      </c>
    </row>
    <row r="61" spans="1:2" x14ac:dyDescent="0.25">
      <c r="A61" s="3"/>
      <c r="B61" s="24"/>
    </row>
    <row r="62" spans="1:2" x14ac:dyDescent="0.25">
      <c r="A62" s="62" t="s">
        <v>12</v>
      </c>
      <c r="B62" s="26">
        <f>(B50+B60)</f>
        <v>18375334.84</v>
      </c>
    </row>
    <row r="63" spans="1:2" x14ac:dyDescent="0.25">
      <c r="A63" s="63"/>
      <c r="B63" s="35"/>
    </row>
    <row r="64" spans="1:2" x14ac:dyDescent="0.25">
      <c r="A64" s="6" t="s">
        <v>15</v>
      </c>
      <c r="B64" s="36"/>
    </row>
    <row r="65" spans="1:2" x14ac:dyDescent="0.25">
      <c r="A65" s="14" t="s">
        <v>16</v>
      </c>
      <c r="B65" s="64">
        <f>SUM(B66:B68)</f>
        <v>8416744.6899999995</v>
      </c>
    </row>
    <row r="66" spans="1:2" x14ac:dyDescent="0.25">
      <c r="A66" s="57" t="s">
        <v>87</v>
      </c>
      <c r="B66" s="27">
        <v>4816085.87</v>
      </c>
    </row>
    <row r="67" spans="1:2" x14ac:dyDescent="0.25">
      <c r="A67" s="57" t="s">
        <v>89</v>
      </c>
      <c r="B67" s="27">
        <v>3600658.82</v>
      </c>
    </row>
    <row r="68" spans="1:2" x14ac:dyDescent="0.25">
      <c r="A68" s="57" t="s">
        <v>109</v>
      </c>
      <c r="B68" s="27">
        <v>0</v>
      </c>
    </row>
    <row r="69" spans="1:2" x14ac:dyDescent="0.25">
      <c r="A69" s="5" t="s">
        <v>123</v>
      </c>
      <c r="B69" s="91">
        <f>B70</f>
        <v>3585452.48</v>
      </c>
    </row>
    <row r="70" spans="1:2" x14ac:dyDescent="0.25">
      <c r="A70" s="57" t="s">
        <v>124</v>
      </c>
      <c r="B70" s="27">
        <v>3585452.48</v>
      </c>
    </row>
    <row r="71" spans="1:2" x14ac:dyDescent="0.25">
      <c r="A71" s="15" t="s">
        <v>17</v>
      </c>
      <c r="B71" s="28">
        <f>B65+B69</f>
        <v>12002197.17</v>
      </c>
    </row>
    <row r="72" spans="1:2" x14ac:dyDescent="0.25">
      <c r="A72" s="3"/>
      <c r="B72" s="24"/>
    </row>
    <row r="73" spans="1:2" x14ac:dyDescent="0.25">
      <c r="A73" s="65" t="s">
        <v>91</v>
      </c>
      <c r="B73" s="30">
        <f>B71</f>
        <v>12002197.17</v>
      </c>
    </row>
    <row r="74" spans="1:2" x14ac:dyDescent="0.25">
      <c r="A74" s="65" t="s">
        <v>92</v>
      </c>
      <c r="B74" s="30">
        <f>B60</f>
        <v>13065804.26</v>
      </c>
    </row>
    <row r="75" spans="1:2" x14ac:dyDescent="0.25">
      <c r="A75" s="65" t="s">
        <v>93</v>
      </c>
      <c r="B75" s="30">
        <v>5403.47</v>
      </c>
    </row>
    <row r="76" spans="1:2" x14ac:dyDescent="0.25">
      <c r="A76" s="3" t="s">
        <v>18</v>
      </c>
      <c r="B76" s="24">
        <f t="shared" ref="B76" si="0">B73-B74-B75</f>
        <v>-1069010.5599999998</v>
      </c>
    </row>
    <row r="77" spans="1:2" x14ac:dyDescent="0.25">
      <c r="A77" s="3"/>
      <c r="B77" s="24"/>
    </row>
    <row r="78" spans="1:2" x14ac:dyDescent="0.25">
      <c r="A78" s="4" t="s">
        <v>20</v>
      </c>
      <c r="B78" s="37"/>
    </row>
    <row r="79" spans="1:2" ht="15.75" customHeight="1" x14ac:dyDescent="0.25">
      <c r="A79" s="4" t="s">
        <v>19</v>
      </c>
      <c r="B79" s="38"/>
    </row>
    <row r="80" spans="1:2" ht="15.75" customHeight="1" x14ac:dyDescent="0.25">
      <c r="A80" s="8" t="s">
        <v>21</v>
      </c>
      <c r="B80" s="58">
        <v>1388517.91</v>
      </c>
    </row>
    <row r="81" spans="1:2" ht="15.75" customHeight="1" x14ac:dyDescent="0.25">
      <c r="A81" s="9" t="s">
        <v>22</v>
      </c>
      <c r="B81" s="58">
        <v>3013583.36</v>
      </c>
    </row>
    <row r="82" spans="1:2" x14ac:dyDescent="0.25">
      <c r="A82" s="9" t="s">
        <v>23</v>
      </c>
      <c r="B82" s="58">
        <v>785031.6</v>
      </c>
    </row>
    <row r="83" spans="1:2" x14ac:dyDescent="0.25">
      <c r="A83" s="8" t="s">
        <v>49</v>
      </c>
      <c r="B83" s="58">
        <v>36801.61</v>
      </c>
    </row>
    <row r="84" spans="1:2" x14ac:dyDescent="0.25">
      <c r="A84" s="8" t="s">
        <v>53</v>
      </c>
      <c r="B84" s="58">
        <v>0</v>
      </c>
    </row>
    <row r="85" spans="1:2" x14ac:dyDescent="0.25">
      <c r="A85" s="8" t="s">
        <v>55</v>
      </c>
      <c r="B85" s="58">
        <v>39498.18</v>
      </c>
    </row>
    <row r="86" spans="1:2" s="66" customFormat="1" x14ac:dyDescent="0.25">
      <c r="A86" s="7" t="s">
        <v>40</v>
      </c>
      <c r="B86" s="58">
        <v>755579.96</v>
      </c>
    </row>
    <row r="87" spans="1:2" s="66" customFormat="1" x14ac:dyDescent="0.25">
      <c r="A87" s="7" t="s">
        <v>41</v>
      </c>
      <c r="B87" s="58">
        <v>126512.12</v>
      </c>
    </row>
    <row r="88" spans="1:2" x14ac:dyDescent="0.25">
      <c r="A88" s="7" t="s">
        <v>56</v>
      </c>
      <c r="B88" s="58">
        <v>0</v>
      </c>
    </row>
    <row r="89" spans="1:2" x14ac:dyDescent="0.25">
      <c r="A89" s="7" t="s">
        <v>57</v>
      </c>
      <c r="B89" s="58">
        <v>17573.240000000002</v>
      </c>
    </row>
    <row r="90" spans="1:2" x14ac:dyDescent="0.25">
      <c r="A90" s="7" t="s">
        <v>50</v>
      </c>
      <c r="B90" s="58">
        <v>568.57000000000005</v>
      </c>
    </row>
    <row r="91" spans="1:2" x14ac:dyDescent="0.25">
      <c r="A91" s="7" t="s">
        <v>51</v>
      </c>
      <c r="B91" s="58">
        <v>1275</v>
      </c>
    </row>
    <row r="92" spans="1:2" x14ac:dyDescent="0.25">
      <c r="A92" s="7" t="s">
        <v>52</v>
      </c>
      <c r="B92" s="58">
        <v>0</v>
      </c>
    </row>
    <row r="93" spans="1:2" x14ac:dyDescent="0.25">
      <c r="A93" s="7" t="s">
        <v>73</v>
      </c>
      <c r="B93" s="58">
        <v>5872.48</v>
      </c>
    </row>
    <row r="94" spans="1:2" x14ac:dyDescent="0.25">
      <c r="A94" s="16" t="s">
        <v>54</v>
      </c>
      <c r="B94" s="29">
        <f>SUM(B80:B93)</f>
        <v>6170814.0300000003</v>
      </c>
    </row>
    <row r="95" spans="1:2" x14ac:dyDescent="0.25">
      <c r="A95" s="3"/>
      <c r="B95" s="24"/>
    </row>
    <row r="96" spans="1:2" x14ac:dyDescent="0.25">
      <c r="A96" s="13" t="s">
        <v>25</v>
      </c>
      <c r="B96" s="39"/>
    </row>
    <row r="97" spans="1:2" s="12" customFormat="1" x14ac:dyDescent="0.25">
      <c r="A97" s="67" t="s">
        <v>26</v>
      </c>
      <c r="B97" s="68">
        <f>B71</f>
        <v>12002197.17</v>
      </c>
    </row>
    <row r="98" spans="1:2" s="12" customFormat="1" x14ac:dyDescent="0.25">
      <c r="A98" s="57" t="s">
        <v>27</v>
      </c>
      <c r="B98" s="30">
        <v>0</v>
      </c>
    </row>
    <row r="99" spans="1:2" s="12" customFormat="1" x14ac:dyDescent="0.25">
      <c r="A99" s="57" t="s">
        <v>42</v>
      </c>
      <c r="B99" s="27">
        <v>0</v>
      </c>
    </row>
    <row r="100" spans="1:2" s="12" customFormat="1" x14ac:dyDescent="0.25">
      <c r="A100" s="69" t="s">
        <v>47</v>
      </c>
      <c r="B100" s="27">
        <v>585.14</v>
      </c>
    </row>
    <row r="101" spans="1:2" s="12" customFormat="1" x14ac:dyDescent="0.25">
      <c r="A101" s="5" t="s">
        <v>28</v>
      </c>
      <c r="B101" s="31">
        <f t="shared" ref="B101" si="1">B97+B98+B99+B100</f>
        <v>12002782.310000001</v>
      </c>
    </row>
    <row r="102" spans="1:2" s="12" customFormat="1" x14ac:dyDescent="0.25">
      <c r="A102" s="5" t="s">
        <v>24</v>
      </c>
      <c r="B102" s="31">
        <f>(B34+B50)-(B75+B94+B98+B99+B100)</f>
        <v>4267815.919999999</v>
      </c>
    </row>
    <row r="103" spans="1:2" x14ac:dyDescent="0.25">
      <c r="A103" s="5"/>
      <c r="B103" s="40"/>
    </row>
    <row r="104" spans="1:2" x14ac:dyDescent="0.25">
      <c r="A104" s="5"/>
      <c r="B104" s="70"/>
    </row>
    <row r="105" spans="1:2" x14ac:dyDescent="0.25">
      <c r="A105" s="4" t="s">
        <v>110</v>
      </c>
      <c r="B105" s="38"/>
    </row>
    <row r="106" spans="1:2" x14ac:dyDescent="0.25">
      <c r="A106" s="8" t="s">
        <v>111</v>
      </c>
      <c r="B106" s="58">
        <v>0</v>
      </c>
    </row>
    <row r="107" spans="1:2" x14ac:dyDescent="0.25">
      <c r="A107" s="8" t="s">
        <v>112</v>
      </c>
      <c r="B107" s="58">
        <v>0</v>
      </c>
    </row>
    <row r="108" spans="1:2" x14ac:dyDescent="0.25">
      <c r="A108" s="7" t="s">
        <v>113</v>
      </c>
      <c r="B108" s="70">
        <v>0</v>
      </c>
    </row>
    <row r="109" spans="1:2" x14ac:dyDescent="0.25">
      <c r="A109" s="7" t="s">
        <v>114</v>
      </c>
      <c r="B109" s="70">
        <v>0</v>
      </c>
    </row>
    <row r="110" spans="1:2" x14ac:dyDescent="0.25">
      <c r="A110" s="5" t="s">
        <v>115</v>
      </c>
      <c r="B110" s="24">
        <f t="shared" ref="B110" si="2">B106+B107+B108+B109</f>
        <v>0</v>
      </c>
    </row>
    <row r="111" spans="1:2" ht="14.25" customHeight="1" x14ac:dyDescent="0.25">
      <c r="A111" s="5" t="s">
        <v>29</v>
      </c>
      <c r="B111" s="24">
        <v>0</v>
      </c>
    </row>
    <row r="112" spans="1:2" ht="14.25" customHeight="1" x14ac:dyDescent="0.25">
      <c r="A112" s="5"/>
      <c r="B112" s="24"/>
    </row>
    <row r="113" spans="1:3" x14ac:dyDescent="0.25">
      <c r="A113" s="5"/>
      <c r="B113" s="27"/>
    </row>
    <row r="114" spans="1:3" x14ac:dyDescent="0.25">
      <c r="A114" s="6" t="s">
        <v>30</v>
      </c>
      <c r="B114" s="36"/>
    </row>
    <row r="115" spans="1:3" x14ac:dyDescent="0.25">
      <c r="A115" s="8" t="s">
        <v>31</v>
      </c>
      <c r="B115" s="27">
        <v>0</v>
      </c>
    </row>
    <row r="116" spans="1:3" x14ac:dyDescent="0.25">
      <c r="A116" s="8" t="s">
        <v>43</v>
      </c>
      <c r="B116" s="71">
        <v>0</v>
      </c>
    </row>
    <row r="117" spans="1:3" x14ac:dyDescent="0.25">
      <c r="A117" s="10" t="s">
        <v>32</v>
      </c>
      <c r="B117" s="32">
        <f t="shared" ref="B117" si="3">B115+B116</f>
        <v>0</v>
      </c>
    </row>
    <row r="118" spans="1:3" s="66" customFormat="1" x14ac:dyDescent="0.25">
      <c r="A118" s="5"/>
      <c r="B118" s="72"/>
    </row>
    <row r="119" spans="1:3" x14ac:dyDescent="0.25">
      <c r="A119" s="1" t="s">
        <v>125</v>
      </c>
      <c r="B119" s="41"/>
    </row>
    <row r="120" spans="1:3" x14ac:dyDescent="0.25">
      <c r="A120" s="54" t="s">
        <v>33</v>
      </c>
      <c r="B120" s="22">
        <v>0</v>
      </c>
    </row>
    <row r="121" spans="1:3" x14ac:dyDescent="0.25">
      <c r="A121" s="51" t="s">
        <v>34</v>
      </c>
      <c r="B121" s="52">
        <f>SUM(B122:B127)</f>
        <v>159607.26</v>
      </c>
    </row>
    <row r="122" spans="1:3" x14ac:dyDescent="0.25">
      <c r="A122" s="53" t="s">
        <v>35</v>
      </c>
      <c r="B122" s="21">
        <v>0</v>
      </c>
    </row>
    <row r="123" spans="1:3" x14ac:dyDescent="0.25">
      <c r="A123" s="53" t="s">
        <v>46</v>
      </c>
      <c r="B123" s="21">
        <v>0</v>
      </c>
    </row>
    <row r="124" spans="1:3" x14ac:dyDescent="0.25">
      <c r="A124" s="53" t="s">
        <v>90</v>
      </c>
      <c r="B124" s="21">
        <v>3366</v>
      </c>
    </row>
    <row r="125" spans="1:3" x14ac:dyDescent="0.25">
      <c r="A125" s="53" t="s">
        <v>88</v>
      </c>
      <c r="B125" s="21">
        <v>0</v>
      </c>
    </row>
    <row r="126" spans="1:3" x14ac:dyDescent="0.25">
      <c r="A126" s="53" t="s">
        <v>128</v>
      </c>
      <c r="B126" s="21">
        <v>156241.26</v>
      </c>
    </row>
    <row r="127" spans="1:3" x14ac:dyDescent="0.25">
      <c r="A127" s="53" t="s">
        <v>127</v>
      </c>
      <c r="B127" s="21">
        <v>0</v>
      </c>
    </row>
    <row r="128" spans="1:3" x14ac:dyDescent="0.25">
      <c r="A128" s="51" t="s">
        <v>45</v>
      </c>
      <c r="B128" s="78">
        <f>SUM(B129:B136)</f>
        <v>4108208.6599999997</v>
      </c>
      <c r="C128" s="77"/>
    </row>
    <row r="129" spans="1:3" x14ac:dyDescent="0.25">
      <c r="A129" s="53" t="s">
        <v>74</v>
      </c>
      <c r="B129" s="21">
        <v>228004.82</v>
      </c>
    </row>
    <row r="130" spans="1:3" x14ac:dyDescent="0.25">
      <c r="A130" s="53" t="s">
        <v>75</v>
      </c>
      <c r="B130" s="21">
        <v>3878605.35</v>
      </c>
      <c r="C130" s="77"/>
    </row>
    <row r="131" spans="1:3" x14ac:dyDescent="0.25">
      <c r="A131" s="53" t="s">
        <v>76</v>
      </c>
      <c r="B131" s="21">
        <v>0</v>
      </c>
    </row>
    <row r="132" spans="1:3" x14ac:dyDescent="0.25">
      <c r="A132" s="53" t="s">
        <v>77</v>
      </c>
      <c r="B132" s="21">
        <v>0</v>
      </c>
      <c r="C132" s="77"/>
    </row>
    <row r="133" spans="1:3" x14ac:dyDescent="0.25">
      <c r="A133" s="53" t="s">
        <v>78</v>
      </c>
      <c r="B133" s="21">
        <v>324.43</v>
      </c>
    </row>
    <row r="134" spans="1:3" x14ac:dyDescent="0.25">
      <c r="A134" s="53" t="s">
        <v>79</v>
      </c>
      <c r="B134" s="21">
        <v>0</v>
      </c>
    </row>
    <row r="135" spans="1:3" x14ac:dyDescent="0.25">
      <c r="A135" s="53" t="s">
        <v>85</v>
      </c>
      <c r="B135" s="21">
        <v>0.01</v>
      </c>
    </row>
    <row r="136" spans="1:3" x14ac:dyDescent="0.25">
      <c r="A136" s="53" t="s">
        <v>126</v>
      </c>
      <c r="B136" s="21">
        <v>1274.05</v>
      </c>
    </row>
    <row r="137" spans="1:3" x14ac:dyDescent="0.25">
      <c r="A137" s="10" t="s">
        <v>94</v>
      </c>
      <c r="B137" s="33">
        <f>(B34+B50)-(B75+B94+B98+B99+B100)</f>
        <v>4267815.919999999</v>
      </c>
    </row>
    <row r="138" spans="1:3" x14ac:dyDescent="0.25">
      <c r="A138" s="73" t="s">
        <v>5</v>
      </c>
      <c r="B138" s="74"/>
    </row>
    <row r="139" spans="1:3" x14ac:dyDescent="0.25">
      <c r="A139" s="11" t="s">
        <v>36</v>
      </c>
      <c r="B139" s="75"/>
    </row>
    <row r="140" spans="1:3" x14ac:dyDescent="0.25">
      <c r="A140" s="76" t="s">
        <v>37</v>
      </c>
      <c r="B140" s="33">
        <v>0</v>
      </c>
    </row>
    <row r="141" spans="1:3" x14ac:dyDescent="0.25">
      <c r="A141" s="76" t="s">
        <v>38</v>
      </c>
      <c r="B141" s="33">
        <v>0</v>
      </c>
    </row>
    <row r="142" spans="1:3" x14ac:dyDescent="0.25">
      <c r="A142" s="76" t="s">
        <v>39</v>
      </c>
      <c r="B142" s="33">
        <v>0</v>
      </c>
    </row>
    <row r="143" spans="1:3" x14ac:dyDescent="0.25">
      <c r="A143" s="11" t="s">
        <v>6</v>
      </c>
      <c r="B143" s="42">
        <f t="shared" ref="B143" si="4">B140+B141+B142</f>
        <v>0</v>
      </c>
    </row>
    <row r="144" spans="1:3" x14ac:dyDescent="0.25">
      <c r="A144" s="92" t="s">
        <v>116</v>
      </c>
    </row>
    <row r="145" spans="1:1" x14ac:dyDescent="0.25">
      <c r="A145" s="92"/>
    </row>
    <row r="146" spans="1:1" x14ac:dyDescent="0.25">
      <c r="A146" s="92"/>
    </row>
    <row r="147" spans="1:1" x14ac:dyDescent="0.25">
      <c r="A147" s="12" t="s">
        <v>7</v>
      </c>
    </row>
    <row r="156" spans="1:1" x14ac:dyDescent="0.25">
      <c r="A156" s="12" t="s">
        <v>8</v>
      </c>
    </row>
  </sheetData>
  <dataConsolidate/>
  <mergeCells count="8">
    <mergeCell ref="A1:B1"/>
    <mergeCell ref="A5:B6"/>
    <mergeCell ref="A144:A146"/>
    <mergeCell ref="A7:B7"/>
    <mergeCell ref="A9:B9"/>
    <mergeCell ref="A12:B12"/>
    <mergeCell ref="A16:B16"/>
    <mergeCell ref="A2:B4"/>
  </mergeCells>
  <pageMargins left="0.7" right="0.7" top="0.75" bottom="0.75" header="0.3" footer="0.3"/>
  <pageSetup paperSize="9" scale="59" fitToHeight="0" orientation="portrait" horizontalDpi="300" verticalDpi="300" r:id="rId1"/>
  <rowBreaks count="1" manualBreakCount="1">
    <brk id="7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06.2024</vt:lpstr>
      <vt:lpstr>'06.2024'!Area_de_impressao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2024-07-10T12:56:48Z</cp:lastPrinted>
  <dcterms:created xsi:type="dcterms:W3CDTF">2021-09-23T15:15:02Z</dcterms:created>
  <dcterms:modified xsi:type="dcterms:W3CDTF">2024-07-10T12:57:08Z</dcterms:modified>
</cp:coreProperties>
</file>