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03.2026" sheetId="1" state="visible" r:id="rId1"/>
  </sheets>
  <definedNames>
    <definedName name="_xlnm.Print_Area" localSheetId="0">'03.2026'!$A$1:$B$146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<sst xmlns="http://schemas.openxmlformats.org/spreadsheetml/2006/main" count="120" uniqueCount="120">
  <si>
    <t xml:space="preserve">Relatório Mensal Comparativo de Recursos Recebidos, Gastos e Devolvidos ao Poder Público</t>
  </si>
  <si>
    <t xml:space="preserve">Metodologia de Avaliação da Transparência Ativa e Passiva - Organizações sem fins lucrativos que recebem recursos públicos e seus respectivos órgãos supervisores  - CGE/TCE- 2ª Edição -  2021 - Item  3.9/Financeiro</t>
  </si>
  <si>
    <t xml:space="preserve">NOME DA ORGANIZAÇÃO SOCIAL/CONTRATADA:  INSTITUTO DE PLANEJAMENTO E GESTAO DE SERVIÇOS ESPECIALIZADO IPGSE</t>
  </si>
  <si>
    <t xml:space="preserve">CNPJ: 18.176.322/0003-13</t>
  </si>
  <si>
    <t xml:space="preserve">NOME DA UNIDADE GERIDA: POLICLINICA ESTADUAL DA REGIÃO SUDOESTE QUIRINÓPOLIS</t>
  </si>
  <si>
    <t xml:space="preserve">CNPJ:  02.529.964/0028-77</t>
  </si>
  <si>
    <t xml:space="preserve">TERMO DE COLABORAÇÃO: Nº 24/2025 SES - GO</t>
  </si>
  <si>
    <t xml:space="preserve">VIGÊNCIA DO TERMO DE COLABORAÇÃO:                                                             INÍCIO: 01/07/2025</t>
  </si>
  <si>
    <t xml:space="preserve">PREVISÃO DE REPASSE MENSAL DO CONTRATO DE GESTÃO/ADITIVO - CUSTEIO:</t>
  </si>
  <si>
    <t xml:space="preserve">PREVISÃO DE REPASSE MENSAL DO CONTRATO DE GESTÃO/ADITIVO - INVESTIMENTO:</t>
  </si>
  <si>
    <t xml:space="preserve">Relatório Financeiro Mensal</t>
  </si>
  <si>
    <t xml:space="preserve">Competência: 07/2026</t>
  </si>
  <si>
    <t xml:space="preserve">Em Reais</t>
  </si>
  <si>
    <t xml:space="preserve">1. SALDO BANCÁRIO ANTERIOR  </t>
  </si>
  <si>
    <t xml:space="preserve">1.1 Caixa</t>
  </si>
  <si>
    <t xml:space="preserve">1.2 Banco conta movimento </t>
  </si>
  <si>
    <t xml:space="preserve">1.2.1 C/C 577620307-0 (7230-3) - CUSTEIO</t>
  </si>
  <si>
    <t xml:space="preserve">1.2.2 C/C 577620307-0 (7231-1) - INVESTIMENTO</t>
  </si>
  <si>
    <t xml:space="preserve">1.2.3 C/C 577620324-0 (7232-0) - FUNDO RESCISÓRIO</t>
  </si>
  <si>
    <t xml:space="preserve">1.3 Aplicações financeiras</t>
  </si>
  <si>
    <t xml:space="preserve">1.3.1 C/A 577620307-0 (7230-3) - CUSTEIO</t>
  </si>
  <si>
    <t xml:space="preserve">1.3.2 C/A 577620307-0 (7231-1) - INVESTIMENTO</t>
  </si>
  <si>
    <t xml:space="preserve">1.3.3 C/A 577620324-0 (7232-0) - FUNDO RESCISÓRIO</t>
  </si>
  <si>
    <t xml:space="preserve">SALDO ANTERIOR (1= 1 .1+ 1.2 + 1.3)</t>
  </si>
  <si>
    <t xml:space="preserve">2.ENTRADAS DE RECURSOS FINANCEIROS</t>
  </si>
  <si>
    <t xml:space="preserve">2.1 Repasse - C/C 577620307-0 (7230-3) - CUSTEIO</t>
  </si>
  <si>
    <t xml:space="preserve">2.2 Repasse - C/C 577620311-9 (7231-1) - INVESTIMENTO</t>
  </si>
  <si>
    <t xml:space="preserve">2.3 Repasse - C/C 577620324-0 (7232-0) - FUNDO RESCISÓRIO</t>
  </si>
  <si>
    <t xml:space="preserve">2.4 RENDIMENTO SOBRE APLICAÇÕES FINANCEIRAS</t>
  </si>
  <si>
    <t xml:space="preserve">2.4.1 Rendimento sobre Aplicação Financeiras - C/A 577620307-0 (7230-3) - CUSTEIO</t>
  </si>
  <si>
    <t xml:space="preserve">2.4.2 Rendimento sobre Aplicação Financeiras - C/A 577620324-0 (7231-1) - INVESTIMENTO</t>
  </si>
  <si>
    <t xml:space="preserve">2.4.3 Rendimento sobre Aplicação Financeiras - C/A 577620324-0 (7232-0) - FUNDO RESCISÓRIO</t>
  </si>
  <si>
    <t xml:space="preserve">2.5 Outras entradas</t>
  </si>
  <si>
    <t xml:space="preserve">2.6 Recuperação de Despesas</t>
  </si>
  <si>
    <t xml:space="preserve">2.7 Aporte para Caixa</t>
  </si>
  <si>
    <t xml:space="preserve">2.8 Devolução do Saldo de Caixa</t>
  </si>
  <si>
    <t xml:space="preserve">2.9 Reembolso de Despesas (+)</t>
  </si>
  <si>
    <t xml:space="preserve">2.10 Reembolso Rateio (+)</t>
  </si>
  <si>
    <t xml:space="preserve">2.11 Devolução de Pagamento Indevido</t>
  </si>
  <si>
    <t xml:space="preserve">SUBTOTAL  DE ENTRADAS (2= 2.1+2.2+2.3+2.4+2.5+2.6+2.7+2.8+2.9+2.10+2.11)</t>
  </si>
  <si>
    <t xml:space="preserve">3. RESGATE APLICAÇÃO FINANCEIRA</t>
  </si>
  <si>
    <t xml:space="preserve">3.1 TOTAL RESGATE APLICAÇÃO FINANCEIRA CUSTEIO</t>
  </si>
  <si>
    <t xml:space="preserve">3.1.1 Resgate Aplicação - C/A 577620307-0 (7230-3) - CUSTEIO</t>
  </si>
  <si>
    <t xml:space="preserve">3.1.2 Resgate Aplicação - C/A 577620324-0 (7232-0) - FUNDO RESCISÓRIO</t>
  </si>
  <si>
    <t xml:space="preserve">3.2 TOTAL RESGATE APLICAÇÃO FINANCEIRA - INVESTIMENTO</t>
  </si>
  <si>
    <t xml:space="preserve">3.2.1 Resgate Aplicação - C/A 577620324-0 (7231-1) - INVESTIMENTO</t>
  </si>
  <si>
    <t xml:space="preserve">TOTAL DOS RESGATES (3= 3.1 + 3.2)</t>
  </si>
  <si>
    <t>.</t>
  </si>
  <si>
    <t xml:space="preserve">TOTAL DAS ENTRADAS (2+3)</t>
  </si>
  <si>
    <t xml:space="preserve">4. APLICAÇÃO FINANCEIRA </t>
  </si>
  <si>
    <t xml:space="preserve">4.1 TOTAL APLICAÇÃO FINANCEIRA - CUSTEIO</t>
  </si>
  <si>
    <t xml:space="preserve">4.1.1 Aplicação Financeira - C/A 577620307-0 (7230-3) - CUSTEIO</t>
  </si>
  <si>
    <t xml:space="preserve">4.1.2 Aplicação Financeira - C/A 577620324-0 (7232-0) - FUNDO RESCISÓRIO</t>
  </si>
  <si>
    <t xml:space="preserve">4.2 TOTAL APLICAÇÃO FINANCEIRA - INVESTIMENTO</t>
  </si>
  <si>
    <t xml:space="preserve">4.2.1 Aplicação Financeira - C/A 577620324-0 (7231-1) - INVESTIMENTO</t>
  </si>
  <si>
    <t xml:space="preserve">TOTAL DAS APLICAÇÕES FINANCEIRAS (4= 4.1 + 4.2)</t>
  </si>
  <si>
    <t xml:space="preserve">4.2 APLICAÇÃO FINANCEIRA</t>
  </si>
  <si>
    <t xml:space="preserve">4.2.1 Entrada Conta Aplicação Financeira (+)</t>
  </si>
  <si>
    <t xml:space="preserve">4.2.2 Saida Conta Aplicação Financeira ref. Resgate em Conta  (-)</t>
  </si>
  <si>
    <t xml:space="preserve">4.2.3 IRRF/IOF S/Aplicação Financeira (-)</t>
  </si>
  <si>
    <t xml:space="preserve">Movimentação Financeira em Conta Aplicação </t>
  </si>
  <si>
    <t xml:space="preserve">5. SAÍDAS DE RECURSOS FINANCEIROS</t>
  </si>
  <si>
    <t xml:space="preserve">5.1 PAGAMENTOS REALIZADOS - CUSTEIO</t>
  </si>
  <si>
    <t xml:space="preserve">5.1.1 Pessoal</t>
  </si>
  <si>
    <t xml:space="preserve">5.1.2 Serviços</t>
  </si>
  <si>
    <t xml:space="preserve">5.1.3 Materiais e Insumos</t>
  </si>
  <si>
    <t xml:space="preserve">5.1.4 Tributos: Impostos,Taxas e Contribuições</t>
  </si>
  <si>
    <t xml:space="preserve">5.1.5 Outros Fornecedores</t>
  </si>
  <si>
    <t xml:space="preserve">5.1.6 Investimentos </t>
  </si>
  <si>
    <t xml:space="preserve">5.1.7 Encargos Sobre folha de Pagamento</t>
  </si>
  <si>
    <t xml:space="preserve">5.1.8 Encargos Sobre Rescisão Trabalhista</t>
  </si>
  <si>
    <t xml:space="preserve">5.1.9 Outros: RECIBO DE PAGAMENTO A AUTONOMO</t>
  </si>
  <si>
    <t xml:space="preserve">5.1.10 Concessionárias (Água, Luz e telefonia)</t>
  </si>
  <si>
    <t xml:space="preserve">5.1.11 Rescisões trabalhistas</t>
  </si>
  <si>
    <t xml:space="preserve">5.1.12 Diárias</t>
  </si>
  <si>
    <t xml:space="preserve">5.1.13 Despesas com Viagens</t>
  </si>
  <si>
    <t xml:space="preserve">5.1.14 Despesas Bancárias</t>
  </si>
  <si>
    <t xml:space="preserve">5.1.15 Reembolso de Despesas (-) </t>
  </si>
  <si>
    <t xml:space="preserve">5.1.16 Reembolso de Rateios (-) </t>
  </si>
  <si>
    <t xml:space="preserve">5.1.17 Adiantamentos</t>
  </si>
  <si>
    <t xml:space="preserve">5.1.18 Vale Transporte</t>
  </si>
  <si>
    <t xml:space="preserve">5.1.19 Outras Saidas</t>
  </si>
  <si>
    <t xml:space="preserve">5.1.20 Alugueis</t>
  </si>
  <si>
    <t xml:space="preserve">TOTAL DE PAGAMENTOS - CUSTEIO (5= SOMA 5.1.1 á 5.1.18)</t>
  </si>
  <si>
    <t xml:space="preserve">6. TRANSFERÊNCIAS</t>
  </si>
  <si>
    <t xml:space="preserve">6.1 Transferências para Conta Aplicação</t>
  </si>
  <si>
    <t xml:space="preserve">6.2 Aporte para Caixa (-)</t>
  </si>
  <si>
    <t xml:space="preserve">6.3 Devolução do Saldo de Caixa (-)</t>
  </si>
  <si>
    <t xml:space="preserve">6.4 Bloqueio Judicial (-)</t>
  </si>
  <si>
    <t xml:space="preserve">TOTAL TRANSFERÊNCIAS (6=6.1+6.2+6.3)</t>
  </si>
  <si>
    <t xml:space="preserve">SALDO FINAL DO PERIODO</t>
  </si>
  <si>
    <t xml:space="preserve">7. PAGAMENTOS REALIZADOS - INVESTIMENTOS</t>
  </si>
  <si>
    <t xml:space="preserve">7.1 Aquisições de Bens (equipamentos, mobiliários,etc)</t>
  </si>
  <si>
    <t xml:space="preserve">7.2 Aquisições de Bens Imobilizados</t>
  </si>
  <si>
    <t xml:space="preserve">7.3 Aquisições Direito de Uso de Software</t>
  </si>
  <si>
    <t xml:space="preserve">7.4 Outros (discriminar)</t>
  </si>
  <si>
    <t xml:space="preserve">TOTAL DE PAGAMENTOS - INVESTIMENTO (7= 7.1 + 7.2 + 7.3 + 7.4)</t>
  </si>
  <si>
    <t xml:space="preserve">8.VALORES DEVOLVIDOS À CONTRATANTE</t>
  </si>
  <si>
    <t xml:space="preserve">8.1 Valores Devolvidos à Contratante - CUSTEIO </t>
  </si>
  <si>
    <t xml:space="preserve">8.2 Valores Devolvidos à Contratante - INVESTIMENTO</t>
  </si>
  <si>
    <t xml:space="preserve">TOTAL VALORES DEVOLVIDOS (8= 8.1 + 8.2)</t>
  </si>
  <si>
    <t xml:space="preserve">9.SALDO BANCÁRIO FINAL EM 31/07/2026</t>
  </si>
  <si>
    <t xml:space="preserve">9.1 Caixa</t>
  </si>
  <si>
    <t xml:space="preserve">9.2 Banco conta movimento </t>
  </si>
  <si>
    <t xml:space="preserve">9.2.1 C/C 577620307-0 (7230-3) - CUSTEIO</t>
  </si>
  <si>
    <t xml:space="preserve">9.2.2 C/C 577620307-0 (7231-1) - INVESTIMENTO</t>
  </si>
  <si>
    <t xml:space="preserve">9.2.3 C/C 577620324-0 (7232-0) - FUNDO RESCISÓRIO</t>
  </si>
  <si>
    <t xml:space="preserve">9.3 Aplicações financeiras</t>
  </si>
  <si>
    <t xml:space="preserve">9.3.1 C/A 577620307-0 (7230-3) - CUSTEIO</t>
  </si>
  <si>
    <t xml:space="preserve">9.3.2 C/A 577620307-0 (7231-1) - INVESTIMENTO</t>
  </si>
  <si>
    <t xml:space="preserve">9.3.3 C/A 577620324-0 (7232-0) - FUNDO RESCISÓRIO</t>
  </si>
  <si>
    <t xml:space="preserve">SALDO BANCÁRIO FINAL : 9= (1+2)-(4.2.3+5+6.2+6.3+6.4)  </t>
  </si>
  <si>
    <t xml:space="preserve">Fonte: Extratos bancários e Balancete Contábil.</t>
  </si>
  <si>
    <t xml:space="preserve">10.INFORMAÇÕES COMPLEMENTARES - GLOSAS</t>
  </si>
  <si>
    <t xml:space="preserve">10.1 Glosa - servidores cedidos</t>
  </si>
  <si>
    <t xml:space="preserve">10.2 Glosa - não cumprimento das metas / serviços não implantados</t>
  </si>
  <si>
    <t xml:space="preserve">10.3 Glosa - outras (discriminar)</t>
  </si>
  <si>
    <t xml:space="preserve">TOTAL DAS GLOSAS</t>
  </si>
  <si>
    <t xml:space="preserve">11.Nota Explicativa:   </t>
  </si>
  <si>
    <t xml:space="preserve">  _______________________________________                                                             ___________________________________
  DIOGENES ALVES NASCIMENTO                                                                                      DENER FERREIRA BORGES
SUP. FINANCEIRO                                                                                                                    CONTADOR
      CPF: 017.644.401-70                                                                                                              CPF: 878.940.411-49 
                                                                                                                                               Reg. no CRC - GO sob o N° 016886/O7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</si>
</sst>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4" formatCode="_-* #,##0.00_-;\-* #,##0.00_-;_-* \-??_-;_-@_-"/>
    <numFmt numFmtId="165" formatCode="_-&quot;R$&quot;\ * #,##0.00_-;\-&quot;R$&quot;\ * #,##0.00_-;_-&quot;R$&quot;\ * &quot;-&quot;??_-;_-@_-"/>
  </numFmts>
  <fonts count="10">
    <font>
      <sz val="11.000000"/>
      <name val="Calibri"/>
    </font>
    <font>
      <sz val="10.000000"/>
      <name val="Times New Roman"/>
    </font>
    <font>
      <sz val="11.000000"/>
      <name val="Arial"/>
    </font>
    <font>
      <b/>
      <sz val="18.000000"/>
      <name val="Arial"/>
    </font>
    <font>
      <sz val="9.000000"/>
      <name val="Arial"/>
    </font>
    <font>
      <sz val="12.000000"/>
      <name val="Arial"/>
    </font>
    <font>
      <b/>
      <sz val="12.000000"/>
      <name val="Arial"/>
    </font>
    <font>
      <b/>
      <sz val="20.000000"/>
      <name val="Arial"/>
    </font>
    <font>
      <b/>
      <sz val="12.000000"/>
      <color theme="1"/>
      <name val="Arial"/>
    </font>
    <font>
      <b/>
      <sz val="11.000000"/>
      <name val="Arial"/>
    </font>
  </fonts>
  <fills count="14">
    <fill>
      <patternFill patternType="none"/>
    </fill>
    <fill>
      <patternFill patternType="gray125"/>
    </fill>
    <fill>
      <patternFill patternType="solid">
        <fgColor rgb="FF7F7F7F"/>
        <bgColor indexed="54"/>
      </patternFill>
    </fill>
    <fill>
      <patternFill patternType="solid">
        <fgColor indexed="65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theme="0"/>
        <bgColor rgb="FFF2F2F2"/>
      </patternFill>
    </fill>
    <fill>
      <patternFill patternType="solid">
        <fgColor theme="0"/>
      </patternFill>
    </fill>
    <fill>
      <patternFill patternType="solid">
        <fgColor rgb="FFBFBFBF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2" tint="-0.249977111117893"/>
        <bgColor rgb="FFF2F2F2"/>
      </patternFill>
    </fill>
    <fill>
      <patternFill patternType="solid">
        <fgColor theme="0"/>
        <bgColor rgb="FFBFBFBF"/>
      </patternFill>
    </fill>
    <fill>
      <patternFill patternType="solid">
        <fgColor rgb="FFA5A5A5"/>
      </patternFill>
    </fill>
    <fill>
      <patternFill patternType="solid">
        <fgColor rgb="FFF2F2F2"/>
        <bgColor indexed="65"/>
      </patternFill>
    </fill>
    <fill>
      <patternFill patternType="solid">
        <fgColor theme="0"/>
        <bgColor indexed="65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164" applyNumberFormat="1" applyFont="1" applyFill="1" applyBorder="0" applyProtection="0"/>
  </cellStyleXfs>
  <cellXfs count="86">
    <xf fontId="0" fillId="0" borderId="0" numFmtId="0" xfId="0"/>
    <xf fontId="2" fillId="0" borderId="0" numFmtId="0" xfId="0" applyFont="1"/>
    <xf fontId="2" fillId="0" borderId="0" numFmtId="0" xfId="0" applyFont="1" applyAlignment="1">
      <alignment wrapText="1"/>
    </xf>
    <xf fontId="2" fillId="0" borderId="0" numFmtId="0" xfId="0" applyFont="1" applyAlignment="1">
      <alignment horizontal="center"/>
    </xf>
    <xf fontId="3" fillId="2" borderId="1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/>
    </xf>
    <xf fontId="3" fillId="2" borderId="3" numFmtId="0" xfId="0" applyFont="1" applyFill="1" applyBorder="1" applyAlignment="1">
      <alignment horizontal="center" vertical="center"/>
    </xf>
    <xf fontId="3" fillId="2" borderId="4" numFmtId="0" xfId="0" applyFont="1" applyFill="1" applyBorder="1" applyAlignment="1">
      <alignment horizontal="center" vertical="center"/>
    </xf>
    <xf fontId="3" fillId="2" borderId="5" numFmtId="0" xfId="0" applyFont="1" applyFill="1" applyBorder="1" applyAlignment="1">
      <alignment horizontal="center" vertical="center"/>
    </xf>
    <xf fontId="3" fillId="2" borderId="6" numFmtId="0" xfId="0" applyFont="1" applyFill="1" applyBorder="1" applyAlignment="1">
      <alignment horizontal="center" vertical="center"/>
    </xf>
    <xf fontId="4" fillId="3" borderId="7" numFmtId="0" xfId="0" applyFont="1" applyFill="1" applyBorder="1" applyAlignment="1">
      <alignment horizontal="center" vertical="center" wrapText="1"/>
    </xf>
    <xf fontId="5" fillId="3" borderId="7" numFmtId="0" xfId="0" applyFont="1" applyFill="1" applyBorder="1" applyAlignment="1">
      <alignment horizontal="left"/>
    </xf>
    <xf fontId="5" fillId="3" borderId="7" numFmtId="0" xfId="0" applyFont="1" applyFill="1" applyBorder="1"/>
    <xf fontId="5" fillId="3" borderId="7" numFmtId="4" xfId="0" applyNumberFormat="1" applyFont="1" applyFill="1" applyBorder="1" applyAlignment="1">
      <alignment horizontal="right"/>
    </xf>
    <xf fontId="6" fillId="0" borderId="7" numFmtId="165" xfId="0" applyNumberFormat="1" applyFont="1" applyBorder="1"/>
    <xf fontId="5" fillId="3" borderId="7" numFmtId="4" xfId="0" applyNumberFormat="1" applyFont="1" applyFill="1" applyBorder="1" applyAlignment="1">
      <alignment horizontal="left"/>
    </xf>
    <xf fontId="7" fillId="3" borderId="8" numFmtId="0" xfId="0" applyFont="1" applyFill="1" applyBorder="1" applyAlignment="1">
      <alignment horizontal="center" vertical="center" wrapText="1"/>
    </xf>
    <xf fontId="7" fillId="3" borderId="9" numFmtId="0" xfId="0" applyFont="1" applyFill="1" applyBorder="1" applyAlignment="1">
      <alignment horizontal="center" vertical="center" wrapText="1"/>
    </xf>
    <xf fontId="6" fillId="3" borderId="7" numFmtId="0" xfId="0" applyFont="1" applyFill="1" applyBorder="1"/>
    <xf fontId="6" fillId="3" borderId="7" numFmtId="17" xfId="0" applyNumberFormat="1" applyFont="1" applyFill="1" applyBorder="1" applyAlignment="1">
      <alignment vertical="center"/>
    </xf>
    <xf fontId="6" fillId="4" borderId="7" numFmtId="0" xfId="0" applyFont="1" applyFill="1" applyBorder="1" applyAlignment="1">
      <alignment horizontal="left" vertical="center"/>
    </xf>
    <xf fontId="6" fillId="4" borderId="7" numFmtId="4" xfId="0" applyNumberFormat="1" applyFont="1" applyFill="1" applyBorder="1" applyAlignment="1">
      <alignment horizontal="right" vertical="center"/>
    </xf>
    <xf fontId="6" fillId="3" borderId="7" numFmtId="4" xfId="0" applyNumberFormat="1" applyFont="1" applyFill="1" applyBorder="1" applyAlignment="1">
      <alignment shrinkToFit="1" vertical="center"/>
    </xf>
    <xf fontId="6" fillId="0" borderId="7" numFmtId="165" xfId="2" applyNumberFormat="1" applyFont="1" applyBorder="1" applyAlignment="1" applyProtection="1">
      <alignment vertical="center"/>
    </xf>
    <xf fontId="5" fillId="5" borderId="7" numFmtId="4" xfId="0" applyNumberFormat="1" applyFont="1" applyFill="1" applyBorder="1" applyAlignment="1">
      <alignment shrinkToFit="1" vertical="center"/>
    </xf>
    <xf fontId="5" fillId="6" borderId="7" numFmtId="165" xfId="2" applyNumberFormat="1" applyFont="1" applyFill="1" applyBorder="1" applyAlignment="1" applyProtection="1">
      <alignment vertical="center"/>
    </xf>
    <xf fontId="5" fillId="0" borderId="7" numFmtId="165" xfId="2" applyNumberFormat="1" applyFont="1" applyBorder="1" applyAlignment="1" applyProtection="1">
      <alignment vertical="center"/>
    </xf>
    <xf fontId="6" fillId="3" borderId="7" numFmtId="0" xfId="0" applyFont="1" applyFill="1" applyBorder="1" applyAlignment="1">
      <alignment horizontal="left" vertical="center"/>
    </xf>
    <xf fontId="6" fillId="3" borderId="7" numFmtId="165" xfId="2" applyNumberFormat="1" applyFont="1" applyFill="1" applyBorder="1" applyAlignment="1" applyProtection="1">
      <alignment vertical="center"/>
    </xf>
    <xf fontId="5" fillId="0" borderId="7" numFmtId="4" xfId="0" applyNumberFormat="1" applyFont="1" applyBorder="1" applyAlignment="1">
      <alignment shrinkToFit="1" vertical="center"/>
    </xf>
    <xf fontId="6" fillId="4" borderId="7" numFmtId="165" xfId="0" applyNumberFormat="1" applyFont="1" applyFill="1" applyBorder="1" applyAlignment="1">
      <alignment horizontal="left" vertical="center"/>
    </xf>
    <xf fontId="6" fillId="3" borderId="7" numFmtId="0" xfId="0" applyFont="1" applyFill="1" applyBorder="1" applyAlignment="1">
      <alignment vertical="center" wrapText="1"/>
    </xf>
    <xf fontId="6" fillId="6" borderId="7" numFmtId="165" xfId="0" applyNumberFormat="1" applyFont="1" applyFill="1" applyBorder="1" applyAlignment="1">
      <alignment vertical="center"/>
    </xf>
    <xf fontId="6" fillId="5" borderId="7" numFmtId="4" xfId="0" applyNumberFormat="1" applyFont="1" applyFill="1" applyBorder="1" applyAlignment="1">
      <alignment shrinkToFit="1" vertical="center"/>
    </xf>
    <xf fontId="5" fillId="3" borderId="7" numFmtId="0" xfId="0" applyFont="1" applyFill="1" applyBorder="1" applyAlignment="1">
      <alignment vertical="center"/>
    </xf>
    <xf fontId="5" fillId="6" borderId="7" numFmtId="165" xfId="0" applyNumberFormat="1" applyFont="1" applyFill="1" applyBorder="1" applyAlignment="1">
      <alignment vertical="center"/>
    </xf>
    <xf fontId="5" fillId="0" borderId="7" numFmtId="165" xfId="0" applyNumberFormat="1" applyFont="1" applyBorder="1"/>
    <xf fontId="6" fillId="3" borderId="7" numFmtId="0" xfId="0" applyFont="1" applyFill="1" applyBorder="1" applyAlignment="1">
      <alignment vertical="center"/>
    </xf>
    <xf fontId="6" fillId="0" borderId="7" numFmtId="165" xfId="0" applyNumberFormat="1" applyFont="1" applyBorder="1" applyAlignment="1">
      <alignment vertical="center"/>
    </xf>
    <xf fontId="6" fillId="3" borderId="7" numFmtId="165" xfId="0" applyNumberFormat="1" applyFont="1" applyFill="1" applyBorder="1" applyAlignment="1">
      <alignment vertical="center"/>
    </xf>
    <xf fontId="6" fillId="7" borderId="7" numFmtId="0" xfId="0" applyFont="1" applyFill="1" applyBorder="1" applyAlignment="1">
      <alignment vertical="center"/>
    </xf>
    <xf fontId="6" fillId="7" borderId="7" numFmtId="165" xfId="0" applyNumberFormat="1" applyFont="1" applyFill="1" applyBorder="1" applyAlignment="1">
      <alignment vertical="center"/>
    </xf>
    <xf fontId="6" fillId="8" borderId="7" numFmtId="0" xfId="0" applyFont="1" applyFill="1" applyBorder="1" applyAlignment="1">
      <alignment vertical="center"/>
    </xf>
    <xf fontId="6" fillId="8" borderId="7" numFmtId="165" xfId="0" applyNumberFormat="1" applyFont="1" applyFill="1" applyBorder="1" applyAlignment="1">
      <alignment vertical="center"/>
    </xf>
    <xf fontId="5" fillId="8" borderId="7" numFmtId="165" xfId="0" applyNumberFormat="1" applyFont="1" applyFill="1" applyBorder="1" applyAlignment="1">
      <alignment vertical="center"/>
    </xf>
    <xf fontId="5" fillId="3" borderId="7" numFmtId="0" xfId="0" applyFont="1" applyFill="1" applyBorder="1" applyAlignment="1">
      <alignment vertical="center" wrapText="1"/>
    </xf>
    <xf fontId="8" fillId="9" borderId="7" numFmtId="0" xfId="0" applyFont="1" applyFill="1" applyBorder="1" applyAlignment="1">
      <alignment vertical="center"/>
    </xf>
    <xf fontId="8" fillId="9" borderId="7" numFmtId="165" xfId="0" applyNumberFormat="1" applyFont="1" applyFill="1" applyBorder="1" applyAlignment="1">
      <alignment vertical="center"/>
    </xf>
    <xf fontId="8" fillId="5" borderId="7" numFmtId="0" xfId="0" applyFont="1" applyFill="1" applyBorder="1" applyAlignment="1">
      <alignment vertical="center"/>
    </xf>
    <xf fontId="8" fillId="5" borderId="7" numFmtId="165" xfId="0" applyNumberFormat="1" applyFont="1" applyFill="1" applyBorder="1" applyAlignment="1">
      <alignment vertical="center"/>
    </xf>
    <xf fontId="6" fillId="4" borderId="7" numFmtId="0" xfId="0" applyFont="1" applyFill="1" applyBorder="1" applyAlignment="1">
      <alignment vertical="center"/>
    </xf>
    <xf fontId="5" fillId="4" borderId="7" numFmtId="165" xfId="0" applyNumberFormat="1" applyFont="1" applyFill="1" applyBorder="1" applyAlignment="1">
      <alignment vertical="center"/>
    </xf>
    <xf fontId="6" fillId="10" borderId="7" numFmtId="0" xfId="0" applyFont="1" applyFill="1" applyBorder="1" applyAlignment="1">
      <alignment vertical="center"/>
    </xf>
    <xf fontId="6" fillId="10" borderId="7" numFmtId="165" xfId="0" applyNumberFormat="1" applyFont="1" applyFill="1" applyBorder="1" applyAlignment="1">
      <alignment vertical="center"/>
    </xf>
    <xf fontId="5" fillId="10" borderId="7" numFmtId="165" xfId="0" applyNumberFormat="1" applyFont="1" applyFill="1" applyBorder="1" applyAlignment="1">
      <alignment vertical="center"/>
    </xf>
    <xf fontId="5" fillId="0" borderId="7" numFmtId="165" xfId="0" applyNumberFormat="1" applyFont="1" applyBorder="1" applyAlignment="1">
      <alignment vertical="center"/>
    </xf>
    <xf fontId="6" fillId="8" borderId="7" numFmtId="165" xfId="0" applyNumberFormat="1" applyFont="1" applyFill="1" applyBorder="1" applyAlignment="1">
      <alignment horizontal="right"/>
    </xf>
    <xf fontId="5" fillId="3" borderId="7" numFmtId="165" xfId="0" applyNumberFormat="1" applyFont="1" applyFill="1" applyBorder="1" applyAlignment="1">
      <alignment vertical="center"/>
    </xf>
    <xf fontId="5" fillId="7" borderId="7" numFmtId="165" xfId="0" applyNumberFormat="1" applyFont="1" applyFill="1" applyBorder="1" applyAlignment="1">
      <alignment horizontal="right"/>
    </xf>
    <xf fontId="5" fillId="0" borderId="7" numFmtId="0" xfId="0" applyFont="1" applyBorder="1" applyAlignment="1">
      <alignment vertical="center" wrapText="1"/>
    </xf>
    <xf fontId="5" fillId="0" borderId="7" numFmtId="0" xfId="0" applyFont="1" applyBorder="1" applyAlignment="1">
      <alignment vertical="center"/>
    </xf>
    <xf fontId="2" fillId="3" borderId="0" numFmtId="0" xfId="0" applyFont="1" applyFill="1"/>
    <xf fontId="6" fillId="11" borderId="7" numFmtId="0" xfId="0" applyFont="1" applyFill="1" applyBorder="1" applyAlignment="1">
      <alignment vertical="center"/>
    </xf>
    <xf fontId="6" fillId="11" borderId="7" numFmtId="165" xfId="0" applyNumberFormat="1" applyFont="1" applyFill="1" applyBorder="1" applyAlignment="1">
      <alignment vertical="center"/>
    </xf>
    <xf fontId="9" fillId="0" borderId="0" numFmtId="0" xfId="0" applyFont="1"/>
    <xf fontId="5" fillId="6" borderId="7" numFmtId="0" xfId="0" applyFont="1" applyFill="1" applyBorder="1" applyAlignment="1">
      <alignment vertical="center"/>
    </xf>
    <xf fontId="5" fillId="5" borderId="7" numFmtId="0" xfId="0" applyFont="1" applyFill="1" applyBorder="1" applyAlignment="1">
      <alignment vertical="center"/>
    </xf>
    <xf fontId="5" fillId="3" borderId="7" numFmtId="165" xfId="0" applyNumberFormat="1" applyFont="1" applyFill="1" applyBorder="1" applyAlignment="1">
      <alignment horizontal="right"/>
    </xf>
    <xf fontId="5" fillId="0" borderId="7" numFmtId="165" xfId="0" applyNumberFormat="1" applyFont="1" applyBorder="1" applyAlignment="1">
      <alignment horizontal="right"/>
    </xf>
    <xf fontId="6" fillId="12" borderId="7" numFmtId="0" xfId="0" applyFont="1" applyFill="1" applyBorder="1" applyAlignment="1">
      <alignment vertical="center"/>
    </xf>
    <xf fontId="6" fillId="12" borderId="7" numFmtId="165" xfId="0" applyNumberFormat="1" applyFont="1" applyFill="1" applyBorder="1" applyAlignment="1">
      <alignment horizontal="right"/>
    </xf>
    <xf fontId="5" fillId="3" borderId="7" numFmtId="165" xfId="0" applyNumberFormat="1" applyFont="1" applyFill="1" applyBorder="1"/>
    <xf fontId="5" fillId="4" borderId="7" numFmtId="165" xfId="2" applyNumberFormat="1" applyFont="1" applyFill="1" applyBorder="1" applyAlignment="1" applyProtection="1">
      <alignment vertical="center"/>
    </xf>
    <xf fontId="5" fillId="3" borderId="7" numFmtId="4" xfId="0" applyNumberFormat="1" applyFont="1" applyFill="1" applyBorder="1" applyAlignment="1">
      <alignment shrinkToFit="1" vertical="center"/>
    </xf>
    <xf fontId="6" fillId="6" borderId="7" numFmtId="165" xfId="2" applyNumberFormat="1" applyFont="1" applyFill="1" applyBorder="1" applyAlignment="1" applyProtection="1">
      <alignment vertical="center"/>
    </xf>
    <xf fontId="6" fillId="12" borderId="7" numFmtId="165" xfId="2" applyNumberFormat="1" applyFont="1" applyFill="1" applyBorder="1" applyAlignment="1" applyProtection="1">
      <alignment vertical="center"/>
    </xf>
    <xf fontId="5" fillId="12" borderId="7" numFmtId="0" xfId="0" applyFont="1" applyFill="1" applyBorder="1"/>
    <xf fontId="5" fillId="12" borderId="7" numFmtId="165" xfId="0" applyNumberFormat="1" applyFont="1" applyFill="1" applyBorder="1" applyAlignment="1">
      <alignment horizontal="center"/>
    </xf>
    <xf fontId="6" fillId="7" borderId="7" numFmtId="0" xfId="0" applyFont="1" applyFill="1" applyBorder="1" applyAlignment="1">
      <alignment vertical="top"/>
    </xf>
    <xf fontId="5" fillId="7" borderId="7" numFmtId="165" xfId="0" applyNumberFormat="1" applyFont="1" applyFill="1" applyBorder="1" applyAlignment="1">
      <alignment vertical="top"/>
    </xf>
    <xf fontId="5" fillId="12" borderId="7" numFmtId="0" xfId="0" applyFont="1" applyFill="1" applyBorder="1" applyAlignment="1">
      <alignment vertical="top"/>
    </xf>
    <xf fontId="6" fillId="7" borderId="7" numFmtId="165" xfId="2" applyNumberFormat="1" applyFont="1" applyFill="1" applyBorder="1" applyAlignment="1" applyProtection="1">
      <alignment vertical="center"/>
    </xf>
    <xf fontId="6" fillId="13" borderId="7" numFmtId="0" xfId="0" applyFont="1" applyFill="1" applyBorder="1" applyAlignment="1">
      <alignment horizontal="left" vertical="top" wrapText="1"/>
    </xf>
    <xf fontId="9" fillId="13" borderId="0" numFmtId="0" xfId="0" applyFont="1" applyFill="1" applyAlignment="1">
      <alignment horizontal="left" vertical="top" wrapText="1"/>
    </xf>
    <xf fontId="2" fillId="6" borderId="0" numFmtId="0" xfId="0" applyFont="1" applyFill="1"/>
    <xf fontId="2" fillId="13" borderId="0" numFmtId="0" xfId="0" applyFont="1" applyFill="1" applyAlignment="1">
      <alignment horizontal="center" vertical="top" wrapText="1"/>
    </xf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0</xdr:colOff>
      <xdr:row>0</xdr:row>
      <xdr:rowOff>95251</xdr:rowOff>
    </xdr:from>
    <xdr:to>
      <xdr:col>1</xdr:col>
      <xdr:colOff>3103005</xdr:colOff>
      <xdr:row>1</xdr:row>
      <xdr:rowOff>114300</xdr:rowOff>
    </xdr:to>
    <xdr:pic>
      <xdr:nvPicPr>
        <xdr:cNvPr id="2" name="Imagem 1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7229475" y="95251"/>
          <a:ext cx="3099195" cy="904874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GridLines="0" view="pageBreakPreview" topLeftCell="A113" zoomScale="70" workbookViewId="0">
      <selection activeCell="B80" activeCellId="0" sqref="B80"/>
    </sheetView>
  </sheetViews>
  <sheetFormatPr defaultColWidth="41.6640625" defaultRowHeight="14.25"/>
  <cols>
    <col customWidth="1" min="1" max="1" style="1" width="108.33203125"/>
    <col customWidth="1" min="2" max="2" style="1" width="47.109375"/>
    <col min="3" max="16384" style="1" width="41.6640625"/>
  </cols>
  <sheetData>
    <row r="1" s="2" customFormat="1" ht="69.75" customHeight="1">
      <c r="A1" s="3"/>
      <c r="B1" s="3"/>
    </row>
    <row r="2" s="2" customFormat="1" ht="18" customHeight="1">
      <c r="A2" s="3"/>
      <c r="B2" s="3"/>
    </row>
    <row r="3" s="2" customFormat="1" ht="15" customHeight="1">
      <c r="A3" s="4" t="s">
        <v>0</v>
      </c>
      <c r="B3" s="5"/>
    </row>
    <row r="4" s="2" customFormat="1" ht="15" customHeight="1">
      <c r="A4" s="6"/>
      <c r="B4" s="7"/>
    </row>
    <row r="5" s="2" customFormat="1" ht="15" customHeight="1">
      <c r="A5" s="8"/>
      <c r="B5" s="9"/>
    </row>
    <row r="6" s="2" customFormat="1" ht="15" customHeight="1">
      <c r="A6" s="10" t="s">
        <v>1</v>
      </c>
      <c r="B6" s="10"/>
    </row>
    <row r="7" s="2" customFormat="1" ht="12" customHeight="1">
      <c r="A7" s="10"/>
      <c r="B7" s="10"/>
    </row>
    <row r="8" s="2" customFormat="1" ht="15">
      <c r="A8" s="11" t="s">
        <v>2</v>
      </c>
      <c r="B8" s="11"/>
    </row>
    <row r="9" s="2" customFormat="1" ht="15">
      <c r="A9" s="12" t="s">
        <v>3</v>
      </c>
      <c r="B9" s="13"/>
    </row>
    <row r="10" s="2" customFormat="1" ht="15">
      <c r="A10" s="11" t="s">
        <v>4</v>
      </c>
      <c r="B10" s="11"/>
    </row>
    <row r="11" s="2" customFormat="1" ht="15">
      <c r="A11" s="12" t="s">
        <v>5</v>
      </c>
      <c r="B11" s="13"/>
    </row>
    <row r="12" s="2" customFormat="1" ht="15">
      <c r="A12" s="12" t="s">
        <v>6</v>
      </c>
      <c r="B12" s="12"/>
    </row>
    <row r="13" s="2" customFormat="1" ht="15">
      <c r="A13" s="11" t="s">
        <v>7</v>
      </c>
      <c r="B13" s="11"/>
    </row>
    <row r="14" s="2" customFormat="1" ht="15">
      <c r="A14" s="12"/>
      <c r="B14" s="13"/>
    </row>
    <row r="15" s="2" customFormat="1" ht="15">
      <c r="A15" s="12" t="s">
        <v>8</v>
      </c>
      <c r="B15" s="14">
        <v>2327041.25</v>
      </c>
    </row>
    <row r="16" s="2" customFormat="1" ht="15">
      <c r="A16" s="12" t="s">
        <v>9</v>
      </c>
      <c r="B16" s="15"/>
    </row>
    <row r="17" s="2" customFormat="1" ht="21.75" customHeight="1">
      <c r="A17" s="16" t="s">
        <v>10</v>
      </c>
      <c r="B17" s="17"/>
    </row>
    <row r="18" ht="14.25" customHeight="1">
      <c r="A18" s="18" t="s">
        <v>11</v>
      </c>
      <c r="B18" s="19" t="s">
        <v>12</v>
      </c>
    </row>
    <row r="19" ht="15">
      <c r="A19" s="20" t="s">
        <v>13</v>
      </c>
      <c r="B19" s="21"/>
    </row>
    <row r="20" ht="15">
      <c r="A20" s="22" t="s">
        <v>14</v>
      </c>
      <c r="B20" s="23">
        <v>0</v>
      </c>
    </row>
    <row r="21" ht="15">
      <c r="A21" s="22" t="s">
        <v>15</v>
      </c>
      <c r="B21" s="23">
        <f>SUM(B22:B24)</f>
        <v>0</v>
      </c>
    </row>
    <row r="22" ht="15">
      <c r="A22" s="24" t="s">
        <v>16</v>
      </c>
      <c r="B22" s="25"/>
    </row>
    <row r="23" ht="15">
      <c r="A23" s="24" t="s">
        <v>17</v>
      </c>
      <c r="B23" s="25">
        <v>0</v>
      </c>
    </row>
    <row r="24" ht="15">
      <c r="A24" s="24" t="s">
        <v>18</v>
      </c>
      <c r="B24" s="25">
        <v>0</v>
      </c>
    </row>
    <row r="25" ht="15">
      <c r="A25" s="22" t="s">
        <v>19</v>
      </c>
      <c r="B25" s="23">
        <f>SUM(B26:B28)</f>
        <v>7788396.6699999999</v>
      </c>
    </row>
    <row r="26" ht="15">
      <c r="A26" s="24" t="s">
        <v>20</v>
      </c>
      <c r="B26" s="26">
        <v>5565116.75</v>
      </c>
    </row>
    <row r="27" ht="15">
      <c r="A27" s="24" t="s">
        <v>21</v>
      </c>
      <c r="B27" s="26">
        <v>0</v>
      </c>
    </row>
    <row r="28" ht="15">
      <c r="A28" s="24" t="s">
        <v>22</v>
      </c>
      <c r="B28" s="25">
        <v>2223279.9199999999</v>
      </c>
    </row>
    <row r="29" ht="15">
      <c r="A29" s="27" t="s">
        <v>23</v>
      </c>
      <c r="B29" s="28">
        <f>(B20+B21+B25)</f>
        <v>7788396.6699999999</v>
      </c>
    </row>
    <row r="30" ht="15">
      <c r="A30" s="29"/>
      <c r="B30" s="26"/>
    </row>
    <row r="31" ht="15">
      <c r="A31" s="20" t="s">
        <v>24</v>
      </c>
      <c r="B31" s="30"/>
    </row>
    <row r="32" ht="15">
      <c r="A32" s="31" t="s">
        <v>25</v>
      </c>
      <c r="B32" s="32">
        <f>820605.1+713749.49</f>
        <v>1534354.5899999999</v>
      </c>
    </row>
    <row r="33" ht="15">
      <c r="A33" s="33" t="s">
        <v>26</v>
      </c>
      <c r="B33" s="32">
        <v>0</v>
      </c>
    </row>
    <row r="34" ht="15">
      <c r="A34" s="33" t="s">
        <v>27</v>
      </c>
      <c r="B34" s="32">
        <v>58176.029999999999</v>
      </c>
    </row>
    <row r="35" ht="15">
      <c r="A35" s="31" t="s">
        <v>28</v>
      </c>
      <c r="B35" s="32"/>
    </row>
    <row r="36" ht="15">
      <c r="A36" s="34" t="s">
        <v>29</v>
      </c>
      <c r="B36" s="35">
        <v>66518.449999999997</v>
      </c>
    </row>
    <row r="37" ht="15">
      <c r="A37" s="34" t="s">
        <v>30</v>
      </c>
      <c r="B37" s="36">
        <v>0</v>
      </c>
    </row>
    <row r="38" ht="15">
      <c r="A38" s="34" t="s">
        <v>31</v>
      </c>
      <c r="B38" s="35">
        <v>24582.68</v>
      </c>
    </row>
    <row r="39" ht="15">
      <c r="A39" s="37" t="s">
        <v>32</v>
      </c>
      <c r="B39" s="32">
        <v>0</v>
      </c>
    </row>
    <row r="40" ht="15">
      <c r="A40" s="37" t="s">
        <v>33</v>
      </c>
      <c r="B40" s="32">
        <v>859.67999999999995</v>
      </c>
    </row>
    <row r="41" ht="15">
      <c r="A41" s="37" t="s">
        <v>34</v>
      </c>
      <c r="B41" s="38">
        <v>0</v>
      </c>
    </row>
    <row r="42" ht="15">
      <c r="A42" s="37" t="s">
        <v>35</v>
      </c>
      <c r="B42" s="38">
        <v>0</v>
      </c>
    </row>
    <row r="43" ht="15">
      <c r="A43" s="37" t="s">
        <v>36</v>
      </c>
      <c r="B43" s="38">
        <v>0</v>
      </c>
    </row>
    <row r="44" ht="15">
      <c r="A44" s="37" t="s">
        <v>37</v>
      </c>
      <c r="B44" s="38">
        <v>115.20999999999999</v>
      </c>
    </row>
    <row r="45" ht="15">
      <c r="A45" s="37" t="s">
        <v>38</v>
      </c>
      <c r="B45" s="38">
        <v>0</v>
      </c>
    </row>
    <row r="46" ht="15">
      <c r="A46" s="37" t="s">
        <v>39</v>
      </c>
      <c r="B46" s="39">
        <f>B32+B34+B33+B35+B39+B40+B41+B42+B43+B44+B45+B38+B36</f>
        <v>1684606.6399999997</v>
      </c>
    </row>
    <row r="47" ht="15">
      <c r="A47" s="37"/>
      <c r="B47" s="39"/>
    </row>
    <row r="48" ht="15">
      <c r="A48" s="40" t="s">
        <v>40</v>
      </c>
      <c r="B48" s="41"/>
    </row>
    <row r="49" ht="15">
      <c r="A49" s="42" t="s">
        <v>41</v>
      </c>
      <c r="B49" s="43">
        <f>SUM(B50:B51)</f>
        <v>2080787.3999999999</v>
      </c>
    </row>
    <row r="50" ht="15">
      <c r="A50" s="34" t="s">
        <v>42</v>
      </c>
      <c r="B50" s="44">
        <v>2059805.98</v>
      </c>
    </row>
    <row r="51" ht="15">
      <c r="A51" s="34" t="s">
        <v>43</v>
      </c>
      <c r="B51" s="44">
        <v>20981.419999999998</v>
      </c>
    </row>
    <row r="52" ht="15">
      <c r="A52" s="31" t="s">
        <v>44</v>
      </c>
      <c r="B52" s="38"/>
    </row>
    <row r="53" ht="15">
      <c r="A53" s="45" t="s">
        <v>45</v>
      </c>
      <c r="B53" s="35">
        <v>0</v>
      </c>
    </row>
    <row r="54" ht="15">
      <c r="A54" s="37" t="s">
        <v>46</v>
      </c>
      <c r="B54" s="38">
        <f>B49+B52</f>
        <v>2080787.3999999999</v>
      </c>
    </row>
    <row r="55" ht="15">
      <c r="A55" s="37"/>
      <c r="B55" s="39" t="s">
        <v>47</v>
      </c>
    </row>
    <row r="56" ht="15">
      <c r="A56" s="46" t="s">
        <v>48</v>
      </c>
      <c r="B56" s="47">
        <f>(B46+B54)</f>
        <v>3765394.0399999996</v>
      </c>
    </row>
    <row r="57" ht="15">
      <c r="A57" s="48"/>
      <c r="B57" s="49"/>
    </row>
    <row r="58" ht="15">
      <c r="A58" s="50" t="s">
        <v>49</v>
      </c>
      <c r="B58" s="51"/>
    </row>
    <row r="59" ht="15">
      <c r="A59" s="52" t="s">
        <v>50</v>
      </c>
      <c r="B59" s="53">
        <f>SUM(B60:B61)</f>
        <v>1359428.1200000001</v>
      </c>
    </row>
    <row r="60" ht="15">
      <c r="A60" s="34" t="s">
        <v>51</v>
      </c>
      <c r="B60" s="54">
        <v>1301252.0900000001</v>
      </c>
    </row>
    <row r="61" ht="15">
      <c r="A61" s="34" t="s">
        <v>52</v>
      </c>
      <c r="B61" s="54">
        <v>58176.029999999999</v>
      </c>
    </row>
    <row r="62" ht="15">
      <c r="A62" s="37" t="s">
        <v>53</v>
      </c>
      <c r="B62" s="38">
        <f>B63</f>
        <v>0</v>
      </c>
    </row>
    <row r="63" ht="15">
      <c r="A63" s="34" t="s">
        <v>54</v>
      </c>
      <c r="B63" s="55">
        <v>0</v>
      </c>
    </row>
    <row r="64" ht="15">
      <c r="A64" s="42" t="s">
        <v>55</v>
      </c>
      <c r="B64" s="56">
        <f>B59+B62</f>
        <v>1359428.1200000001</v>
      </c>
    </row>
    <row r="65" ht="15">
      <c r="A65" s="37"/>
      <c r="B65" s="39"/>
    </row>
    <row r="66" ht="15">
      <c r="A66" s="37" t="s">
        <v>56</v>
      </c>
      <c r="B66" s="39"/>
    </row>
    <row r="67" ht="15">
      <c r="A67" s="34" t="s">
        <v>57</v>
      </c>
      <c r="B67" s="57">
        <f>B64</f>
        <v>1359428.1200000001</v>
      </c>
    </row>
    <row r="68" ht="15">
      <c r="A68" s="34" t="s">
        <v>58</v>
      </c>
      <c r="B68" s="57">
        <f>B54</f>
        <v>2080787.3999999999</v>
      </c>
    </row>
    <row r="69" ht="15">
      <c r="A69" s="34" t="s">
        <v>59</v>
      </c>
      <c r="B69" s="57">
        <v>0</v>
      </c>
    </row>
    <row r="70" ht="15">
      <c r="A70" s="37" t="s">
        <v>60</v>
      </c>
      <c r="B70" s="39">
        <f>B67-B68-B69</f>
        <v>-721359.2799999998</v>
      </c>
    </row>
    <row r="71" ht="15">
      <c r="A71" s="37"/>
      <c r="B71" s="39"/>
    </row>
    <row r="72" ht="15">
      <c r="A72" s="40" t="s">
        <v>61</v>
      </c>
      <c r="B72" s="58"/>
    </row>
    <row r="73" ht="15.75" customHeight="1">
      <c r="A73" s="40" t="s">
        <v>62</v>
      </c>
      <c r="B73" s="41"/>
    </row>
    <row r="74" ht="15.75" customHeight="1">
      <c r="A74" s="59" t="s">
        <v>63</v>
      </c>
      <c r="B74" s="55">
        <v>357483.13</v>
      </c>
    </row>
    <row r="75" ht="15.75" customHeight="1">
      <c r="A75" s="60" t="s">
        <v>64</v>
      </c>
      <c r="B75" s="55">
        <v>1431930.1299999999</v>
      </c>
    </row>
    <row r="76" ht="15">
      <c r="A76" s="60" t="s">
        <v>65</v>
      </c>
      <c r="B76" s="55">
        <v>227580.51000000001</v>
      </c>
    </row>
    <row r="77" ht="15">
      <c r="A77" s="59" t="s">
        <v>66</v>
      </c>
      <c r="B77" s="55">
        <v>49842.669999999998</v>
      </c>
    </row>
    <row r="78" ht="15">
      <c r="A78" s="59" t="s">
        <v>67</v>
      </c>
      <c r="B78" s="55">
        <v>0</v>
      </c>
    </row>
    <row r="79" ht="15">
      <c r="A79" s="59" t="s">
        <v>68</v>
      </c>
      <c r="B79" s="55">
        <v>0</v>
      </c>
    </row>
    <row r="80" s="61" customFormat="1" ht="15">
      <c r="A80" s="45" t="s">
        <v>69</v>
      </c>
      <c r="B80" s="55">
        <v>171848.31</v>
      </c>
    </row>
    <row r="81" s="61" customFormat="1" ht="15">
      <c r="A81" s="45" t="s">
        <v>70</v>
      </c>
      <c r="B81" s="55">
        <v>3687.9200000000001</v>
      </c>
    </row>
    <row r="82" ht="15">
      <c r="A82" s="45" t="s">
        <v>71</v>
      </c>
      <c r="B82" s="55">
        <v>0</v>
      </c>
    </row>
    <row r="83" ht="15">
      <c r="A83" s="45" t="s">
        <v>72</v>
      </c>
      <c r="B83" s="55">
        <v>34954.650000000001</v>
      </c>
    </row>
    <row r="84" ht="15">
      <c r="A84" s="45" t="s">
        <v>73</v>
      </c>
      <c r="B84" s="55">
        <v>17293.5</v>
      </c>
    </row>
    <row r="85" ht="15">
      <c r="A85" s="45" t="s">
        <v>74</v>
      </c>
      <c r="B85" s="55">
        <v>425</v>
      </c>
    </row>
    <row r="86" ht="15">
      <c r="A86" s="45" t="s">
        <v>75</v>
      </c>
      <c r="B86" s="55">
        <v>0</v>
      </c>
    </row>
    <row r="87" ht="15">
      <c r="A87" s="45" t="s">
        <v>76</v>
      </c>
      <c r="B87" s="55">
        <v>0</v>
      </c>
    </row>
    <row r="88" ht="15">
      <c r="A88" s="45" t="s">
        <v>77</v>
      </c>
      <c r="B88" s="55">
        <v>0</v>
      </c>
    </row>
    <row r="89" ht="15">
      <c r="A89" s="45" t="s">
        <v>78</v>
      </c>
      <c r="B89" s="55">
        <v>19818.970000000001</v>
      </c>
    </row>
    <row r="90" ht="15">
      <c r="A90" s="45" t="s">
        <v>79</v>
      </c>
      <c r="B90" s="55">
        <v>0</v>
      </c>
    </row>
    <row r="91" ht="15">
      <c r="A91" s="45" t="s">
        <v>80</v>
      </c>
      <c r="B91" s="55">
        <v>0</v>
      </c>
    </row>
    <row r="92" ht="15">
      <c r="A92" s="45" t="s">
        <v>81</v>
      </c>
      <c r="B92" s="55">
        <v>0</v>
      </c>
    </row>
    <row r="93" ht="15">
      <c r="A93" s="45" t="s">
        <v>82</v>
      </c>
      <c r="B93" s="55">
        <v>0</v>
      </c>
    </row>
    <row r="94" ht="15">
      <c r="A94" s="37" t="s">
        <v>83</v>
      </c>
      <c r="B94" s="39">
        <f>SUM(B74:B93)</f>
        <v>2314864.7899999996</v>
      </c>
    </row>
    <row r="95" ht="15">
      <c r="A95" s="37"/>
      <c r="B95" s="39"/>
    </row>
    <row r="96" ht="15">
      <c r="A96" s="62" t="s">
        <v>84</v>
      </c>
      <c r="B96" s="63"/>
    </row>
    <row r="97" s="64" customFormat="1" ht="15">
      <c r="A97" s="65" t="s">
        <v>85</v>
      </c>
      <c r="B97" s="35">
        <f>B67</f>
        <v>1359428.1200000001</v>
      </c>
    </row>
    <row r="98" s="64" customFormat="1" ht="15">
      <c r="A98" s="34" t="s">
        <v>86</v>
      </c>
      <c r="B98" s="57">
        <v>0</v>
      </c>
    </row>
    <row r="99" s="64" customFormat="1" ht="15">
      <c r="A99" s="34" t="s">
        <v>87</v>
      </c>
      <c r="B99" s="55">
        <v>0</v>
      </c>
    </row>
    <row r="100" s="64" customFormat="1" ht="15">
      <c r="A100" s="66" t="s">
        <v>88</v>
      </c>
      <c r="B100" s="55">
        <v>0</v>
      </c>
    </row>
    <row r="101" s="64" customFormat="1" ht="15">
      <c r="A101" s="37" t="s">
        <v>89</v>
      </c>
      <c r="B101" s="38">
        <f>B97+B98+B99+B100</f>
        <v>1359428.1200000001</v>
      </c>
    </row>
    <row r="102" s="64" customFormat="1" ht="15">
      <c r="A102" s="37" t="s">
        <v>90</v>
      </c>
      <c r="B102" s="38">
        <f>(B29+B46)-(B69+B94+B98+B99+B100)</f>
        <v>7158138.5199999996</v>
      </c>
    </row>
    <row r="103" ht="15">
      <c r="A103" s="37"/>
      <c r="B103" s="67"/>
    </row>
    <row r="104" ht="15">
      <c r="A104" s="37"/>
      <c r="B104" s="57"/>
    </row>
    <row r="105" ht="15">
      <c r="A105" s="40" t="s">
        <v>91</v>
      </c>
      <c r="B105" s="41"/>
    </row>
    <row r="106" ht="15">
      <c r="A106" s="59" t="s">
        <v>92</v>
      </c>
      <c r="B106" s="55">
        <v>0</v>
      </c>
    </row>
    <row r="107" ht="15">
      <c r="A107" s="59" t="s">
        <v>93</v>
      </c>
      <c r="B107" s="55">
        <v>0</v>
      </c>
    </row>
    <row r="108" ht="15">
      <c r="A108" s="45" t="s">
        <v>94</v>
      </c>
      <c r="B108" s="57">
        <v>0</v>
      </c>
    </row>
    <row r="109" ht="15">
      <c r="A109" s="45" t="s">
        <v>95</v>
      </c>
      <c r="B109" s="57">
        <v>0</v>
      </c>
    </row>
    <row r="110" ht="15">
      <c r="A110" s="37" t="s">
        <v>96</v>
      </c>
      <c r="B110" s="39">
        <f>B106+B107+B108+B109</f>
        <v>0</v>
      </c>
    </row>
    <row r="111" ht="14.25" customHeight="1">
      <c r="A111" s="37"/>
      <c r="B111" s="39"/>
    </row>
    <row r="112" ht="15">
      <c r="A112" s="37"/>
      <c r="B112" s="55"/>
    </row>
    <row r="113" ht="15">
      <c r="A113" s="50" t="s">
        <v>97</v>
      </c>
      <c r="B113" s="51"/>
    </row>
    <row r="114" ht="15">
      <c r="A114" s="59" t="s">
        <v>98</v>
      </c>
      <c r="B114" s="55">
        <v>0</v>
      </c>
    </row>
    <row r="115" ht="15">
      <c r="A115" s="59" t="s">
        <v>99</v>
      </c>
      <c r="B115" s="68">
        <v>0</v>
      </c>
    </row>
    <row r="116" ht="15">
      <c r="A116" s="69" t="s">
        <v>100</v>
      </c>
      <c r="B116" s="70">
        <f>B114+B115</f>
        <v>0</v>
      </c>
    </row>
    <row r="117" s="61" customFormat="1" ht="15">
      <c r="A117" s="37"/>
      <c r="B117" s="71"/>
    </row>
    <row r="118" ht="15">
      <c r="A118" s="20" t="s">
        <v>101</v>
      </c>
      <c r="B118" s="72"/>
    </row>
    <row r="119" ht="15">
      <c r="A119" s="73" t="s">
        <v>102</v>
      </c>
      <c r="B119" s="26">
        <v>0</v>
      </c>
    </row>
    <row r="120" ht="15">
      <c r="A120" s="22" t="s">
        <v>103</v>
      </c>
      <c r="B120" s="23">
        <f>SUM(B121:B123)</f>
        <v>0</v>
      </c>
    </row>
    <row r="121" ht="15">
      <c r="A121" s="24" t="s">
        <v>104</v>
      </c>
      <c r="B121" s="25">
        <v>0</v>
      </c>
    </row>
    <row r="122" ht="15">
      <c r="A122" s="24" t="s">
        <v>105</v>
      </c>
      <c r="B122" s="25">
        <v>0</v>
      </c>
    </row>
    <row r="123" ht="15">
      <c r="A123" s="24" t="s">
        <v>106</v>
      </c>
      <c r="B123" s="25">
        <v>0</v>
      </c>
    </row>
    <row r="124" ht="15">
      <c r="A124" s="22" t="s">
        <v>107</v>
      </c>
      <c r="B124" s="74">
        <f>SUM(B125:B127)</f>
        <v>7158138.5199999996</v>
      </c>
    </row>
    <row r="125" ht="14.25" customHeight="1">
      <c r="A125" s="24" t="s">
        <v>108</v>
      </c>
      <c r="B125" s="25">
        <v>4873081.3099999996</v>
      </c>
    </row>
    <row r="126" ht="14.25" customHeight="1">
      <c r="A126" s="24" t="s">
        <v>109</v>
      </c>
      <c r="B126" s="25">
        <v>0</v>
      </c>
    </row>
    <row r="127" ht="15">
      <c r="A127" s="24" t="s">
        <v>110</v>
      </c>
      <c r="B127" s="25">
        <v>2285057.21</v>
      </c>
    </row>
    <row r="128" ht="15">
      <c r="A128" s="69" t="s">
        <v>111</v>
      </c>
      <c r="B128" s="75">
        <f>(B29+B46)-(B69+B94+B98+B99+B100)</f>
        <v>7158138.5199999996</v>
      </c>
    </row>
    <row r="129" ht="15">
      <c r="A129" s="76" t="s">
        <v>112</v>
      </c>
      <c r="B129" s="77"/>
    </row>
    <row r="130" ht="15">
      <c r="A130" s="78" t="s">
        <v>113</v>
      </c>
      <c r="B130" s="79"/>
    </row>
    <row r="131" ht="15.6">
      <c r="A131" s="80" t="s">
        <v>114</v>
      </c>
      <c r="B131" s="75">
        <v>0</v>
      </c>
    </row>
    <row r="132" ht="15.6">
      <c r="A132" s="80" t="s">
        <v>115</v>
      </c>
      <c r="B132" s="75">
        <f>640910.11+84536.55</f>
        <v>725446.66000000003</v>
      </c>
    </row>
    <row r="133" ht="15.6">
      <c r="A133" s="80" t="s">
        <v>116</v>
      </c>
      <c r="B133" s="75">
        <v>0</v>
      </c>
    </row>
    <row r="134" ht="15.6">
      <c r="A134" s="78" t="s">
        <v>117</v>
      </c>
      <c r="B134" s="81">
        <f>B131+B132+B133</f>
        <v>725446.66000000003</v>
      </c>
    </row>
    <row r="135" ht="11.25" customHeight="1">
      <c r="A135" s="82" t="s">
        <v>118</v>
      </c>
      <c r="B135" s="82"/>
    </row>
    <row r="136" ht="6.75" customHeight="1">
      <c r="A136" s="82"/>
      <c r="B136" s="82"/>
    </row>
    <row r="137" ht="18" customHeight="1">
      <c r="A137" s="83"/>
      <c r="B137" s="84"/>
    </row>
    <row r="138">
      <c r="A138" s="83"/>
      <c r="B138" s="84"/>
    </row>
    <row r="139" ht="27" customHeight="1">
      <c r="A139" s="83"/>
      <c r="B139" s="84"/>
    </row>
    <row r="140">
      <c r="A140" s="83"/>
      <c r="B140" s="84"/>
    </row>
    <row r="141">
      <c r="A141" s="83"/>
      <c r="B141" s="84"/>
    </row>
    <row r="142" ht="15" customHeight="1">
      <c r="A142" s="85" t="s">
        <v>119</v>
      </c>
      <c r="B142" s="85"/>
    </row>
    <row r="143" ht="14.25" customHeight="1">
      <c r="A143" s="85"/>
      <c r="B143" s="85"/>
    </row>
    <row r="144">
      <c r="A144" s="85"/>
      <c r="B144" s="85"/>
    </row>
    <row r="145">
      <c r="A145" s="85"/>
      <c r="B145" s="85"/>
    </row>
    <row r="146">
      <c r="A146" s="85"/>
      <c r="B146" s="85"/>
    </row>
    <row r="147">
      <c r="A147" s="85"/>
      <c r="B147" s="85"/>
    </row>
  </sheetData>
  <mergeCells count="9">
    <mergeCell ref="A1:B1"/>
    <mergeCell ref="A3:B5"/>
    <mergeCell ref="A6:B7"/>
    <mergeCell ref="A8:B8"/>
    <mergeCell ref="A10:B10"/>
    <mergeCell ref="A13:B13"/>
    <mergeCell ref="A17:B17"/>
    <mergeCell ref="A135:B136"/>
    <mergeCell ref="A142:B147"/>
  </mergeCells>
  <printOptions headings="0" gridLines="0"/>
  <pageMargins left="0.3600000000000001" right="0.25" top="0.75" bottom="0.75" header="0.29999999999999999" footer="0.29999999999999999"/>
  <pageSetup paperSize="9" scale="65" fitToWidth="1" fitToHeight="0" pageOrder="downThenOver" orientation="portrait" usePrinterDefaults="1" blackAndWhite="0" draft="0" cellComments="none" useFirstPageNumber="0" errors="displayed" horizontalDpi="300" verticalDpi="300" copies="1"/>
  <headerFooter/>
  <rowBreaks count="1" manualBreakCount="1">
    <brk id="71" man="1" max="1" min="0" pt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Base/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Ailton.guimaraes</dc:creator>
  <cp:revision>6</cp:revision>
  <dcterms:created xsi:type="dcterms:W3CDTF">2021-09-23T15:15:02Z</dcterms:created>
  <dcterms:modified xsi:type="dcterms:W3CDTF">2026-08-10T18:41:31Z</dcterms:modified>
</cp:coreProperties>
</file>