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3\"/>
    </mc:Choice>
  </mc:AlternateContent>
  <bookViews>
    <workbookView xWindow="0" yWindow="0" windowWidth="11265" windowHeight="4245"/>
  </bookViews>
  <sheets>
    <sheet name="08.2023" sheetId="1" r:id="rId1"/>
  </sheets>
  <definedNames>
    <definedName name="_xlnm.Print_Area" localSheetId="0">'08.2023'!$A$1:$B$170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1" l="1"/>
  <c r="B71" i="1" s="1"/>
  <c r="B69" i="1"/>
  <c r="B83" i="1" l="1"/>
  <c r="B48" i="1"/>
  <c r="B76" i="1" l="1"/>
  <c r="B144" i="1"/>
  <c r="B34" i="1" l="1"/>
  <c r="B60" i="1"/>
  <c r="B111" i="1" l="1"/>
  <c r="B25" i="1" l="1"/>
  <c r="B44" i="1" s="1"/>
  <c r="B119" i="1" s="1"/>
  <c r="B136" i="1" l="1"/>
  <c r="B85" i="1" l="1"/>
  <c r="B156" i="1" l="1"/>
  <c r="B162" i="1"/>
  <c r="B132" i="1"/>
  <c r="B126" i="1"/>
  <c r="B87" i="1"/>
  <c r="B114" i="1" l="1"/>
  <c r="B118" i="1" s="1"/>
  <c r="B73" i="1" l="1"/>
  <c r="B88" i="1" l="1"/>
  <c r="B90" i="1" s="1"/>
</calcChain>
</file>

<file path=xl/sharedStrings.xml><?xml version="1.0" encoding="utf-8"?>
<sst xmlns="http://schemas.openxmlformats.org/spreadsheetml/2006/main" count="147" uniqueCount="147">
  <si>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</si>
  <si>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</si>
  <si>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</si>
  <si>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</si>
  <si>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</si>
  <si>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</si>
  <si>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</si>
  <si>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</si>
  <si>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</si>
  <si>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</si>
  <si>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</si>
  <si>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</si>
  <si>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</si>
  <si>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</si>
  <si>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</si>
  <si>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</si>
  <si>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</si>
  <si>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</si>
  <si>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</si>
  <si>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</si>
  <si>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</si>
  <si>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</si>
  <si>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</si>
  <si>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</si>
  <si>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</si>
  <si>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</si>
  <si>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</si>
  <si>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</si>
  <si>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</si>
  <si>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</si>
  <si>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</si>
  <si>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</si>
  <si>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</si>
  <si>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</si>
  <si>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</si>
  <si>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</si>
  <si>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</si>
  <si>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</si>
  <si>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3.2 TOTAL RESGATE APLICAÇÃO FINANCEIRA INVESTIMENTO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</si>
  <si>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</si>
  <si>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</si>
  <si>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</si>
  <si>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</si>
  <si>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</si>
  <si>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TOTAL DAS APLICAÇÕES FINANCEIRAS (4= 4.1+4.2)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</si>
  <si>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</si>
  <si>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</si>
  <si>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</si>
  <si>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</si>
  <si>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</si>
  <si>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</si>
  <si>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</si>
  <si>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</si>
  <si>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5.1.7 Despesa Administrativa quando O.S. e unidade gerida se situarem em localidades diversas (Item 12.1.v da Minuta Padrão do Contrato de Gestão – PGE).</t>
  </si>
  <si>
    <t>5.1.9 Encargos Sobre folha de Pagamento</t>
  </si>
  <si>
    <t>5.1.10 Concessionárias (Água, Luz e telefonia)</t>
  </si>
  <si>
    <t>5.1.11 Adiantamentos</t>
  </si>
  <si>
    <t>5.1.12 Rescisões trabalhistas</t>
  </si>
  <si>
    <t>6. TRANSFERÊNCIAS</t>
  </si>
  <si>
    <t>6.1 Transferências para Conta Aplicação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</si>
  <si>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</si>
  <si>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</si>
  <si>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</si>
  <si>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</si>
  <si>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</si>
  <si>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</si>
  <si>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</si>
  <si>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</si>
  <si>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</si>
  <si>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</si>
  <si>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</si>
  <si>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</si>
  <si>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</si>
  <si>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</si>
  <si>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</si>
  <si>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</si>
  <si>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</si>
  <si>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</si>
  <si>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</si>
  <si>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</si>
  <si>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</si>
  <si>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</si>
  <si>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</si>
  <si>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</si>
  <si>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</si>
  <si>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</si>
  <si>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</si>
  <si>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</si>
  <si>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</si>
  <si>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</si>
  <si>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</si>
  <si>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</si>
  <si>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</si>
  <si>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</si>
  <si>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</si>
  <si>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9.2.6 C/C 6294-1  - INVESTIMENTO</t>
  </si>
  <si>
    <t>9.2.7 C/C 6732-4 - CUSTEIO</t>
  </si>
  <si>
    <t xml:space="preserve">1.2.3 C/C 5630-0 - CUSTEIO </t>
  </si>
  <si>
    <t>9.3.6 C/A 6294-1  - INVESTIMENTO</t>
  </si>
  <si>
    <t xml:space="preserve">2.1 Repasse - C/C 5962-8 - </t>
  </si>
  <si>
    <t>2.2.2 Rendimento sobre Aplicação Financeiras - C/A 5654-8 - INVESTIMENTO</t>
  </si>
  <si>
    <t>6.3. Devolução do Saldo de Caixa (-)</t>
  </si>
  <si>
    <t>2.2.1 Rendimento sobre Aplicação Financeiras - C/A 5630-0 - CUSTEIO</t>
  </si>
  <si>
    <t>1.3.8 C/A 5962-8 - CUSTEIO</t>
  </si>
  <si>
    <t>1.3.9 C/A 6732-4 - CUSTEIO</t>
  </si>
  <si>
    <t xml:space="preserve">3.1.1 Resgate Aplicação - C/A 5630-0 </t>
  </si>
  <si>
    <t>4.2.1 Aplicação Financeira - C/A 5654-8</t>
  </si>
  <si>
    <t>9.3.7 C/A 5962-8 - CUSTEIO</t>
  </si>
  <si>
    <t>VIGÊNCIA DO CONTRATO DE GESTÃO/TERMO ADITIVO:                                                             INÍCIO: 05/10/2022</t>
  </si>
  <si>
    <t>CONTRATO DE GESTÃO/ADITIVO Nº: 88/2022 EMERGENCIAL</t>
  </si>
  <si>
    <t xml:space="preserve">1.2.8 C/C 6732-4 - CUSTEIO </t>
  </si>
  <si>
    <t>5.1.13 Despesas com Viagens</t>
  </si>
  <si>
    <t>5.1.14 Custas Processuais</t>
  </si>
  <si>
    <t>5.1.15 Despesas Bancárias</t>
  </si>
  <si>
    <t>5.1.16 Encargos Sobre Rescisão Trabalhista</t>
  </si>
  <si>
    <t>5.1.17 Reembolso de Rateios (-)</t>
  </si>
  <si>
    <t>TOTAL DE PAGAMENTOS - CUSTEIO (5= Soma 5.1.1 á 5.1.17)</t>
  </si>
  <si>
    <t>2.2.3 Rendimento sobre Aplicação Financeiras - C/A 5615-7 - CUSTEIO</t>
  </si>
  <si>
    <t xml:space="preserve">1.3.5 C/A 5615-7 - CUSTEIO </t>
  </si>
  <si>
    <t>3.2.1 Resgate Aplicação - C/A 5654-8</t>
  </si>
  <si>
    <t>6.4. Bloqueio Judicial (-)</t>
  </si>
  <si>
    <t>3.1.2 Resgate Aplicação - C/A 5962-8</t>
  </si>
  <si>
    <t>4.1.1 Aplicação Financeira - C/A 5962-8</t>
  </si>
  <si>
    <t>4.1.2 Aplicação Financeira - C/A 5630-0</t>
  </si>
  <si>
    <t>4.1.3 Aplicação Financeira - C/A 5615-7</t>
  </si>
  <si>
    <t xml:space="preserve">3.1.3 Resgate Aplicação - C/A 5615-7 </t>
  </si>
  <si>
    <t>3.1.4 Resgate Aplicação - C/A 6732-4 (CDB/RDB)</t>
  </si>
  <si>
    <t>3.1.5 Resgate Aplicação - C/A 6732-4 (CONTAMAX))</t>
  </si>
  <si>
    <t>2.2.4 Rendimento sobre Aplicação Financeiras - C/A 5615-7 - CUSTEIO (CDB FLEX)</t>
  </si>
  <si>
    <t>2.2.5 Rendimento sobre Aplicação Financeiras - C/A 5962-8 - CUSTEIO</t>
  </si>
  <si>
    <t>2.2.6 Rendimento sobre Aplicação Financeiras - C/A 6732-4 - CUSTEIO (CDB/RDB)</t>
  </si>
  <si>
    <t>2.2.7 Rendimento sobre Aplicação Financeiras - C/A 6732-4 - CUSTEIO (CONTAMAX)</t>
  </si>
  <si>
    <t>4.1.5 Aplicação Financeira - C/A 6732-4 (CDB/RDB)</t>
  </si>
  <si>
    <t>4.1.6 Aplicação Financeira - C/A 6732-4 (CONTAMAX)</t>
  </si>
  <si>
    <t>4.1.4 Aplicação Financeira - C/A 5615-7 (CDB FLEX)</t>
  </si>
  <si>
    <t>5.1.8 Investimentos</t>
  </si>
  <si>
    <t>5.1.6 Outros Fornecedores</t>
  </si>
  <si>
    <t>4.3.1 Entrada Conta Aplicação Financeira (+)</t>
  </si>
  <si>
    <t>4.3.2 Saida Conta Aplicação Financeira ref. Resgate em Conta  (-)</t>
  </si>
  <si>
    <t>4.3.3 IRRF/IOF S/Aplicação Financeira (-)</t>
  </si>
  <si>
    <t>Competência: 09/2023</t>
  </si>
  <si>
    <t xml:space="preserve">9.SALDO BANCÁRIO FINAL EM 30/09/2023 </t>
  </si>
  <si>
    <t>9.3.8 C/A 6732-4 - CUSTEIO</t>
  </si>
  <si>
    <t>9.3.9 C/A 6292-7 - CUSTEIO</t>
  </si>
  <si>
    <t>9.3.10 C/A 5615-7 - CUSTEIO</t>
  </si>
  <si>
    <t>9.2.5 C/C 5962-8 - CUSTEIO</t>
  </si>
  <si>
    <t xml:space="preserve">SALDO BANCÁRIO FINAL : 9= (1+2)-(4.3.3+5+6.2+6.3+6.4)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</si>
</sst>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6" borderId="1" xfId="0" applyNumberForma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0</xdr:row>
      <xdr:rowOff>28575</xdr:rowOff>
    </xdr:from>
    <xdr:to>
      <xdr:col>0</xdr:col>
      <xdr:colOff>5057774</xdr:colOff>
      <xdr:row>1</xdr:row>
      <xdr:rowOff>66675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3000375" y="28575"/>
          <a:ext cx="2057399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5619750</xdr:colOff>
      <xdr:row>0</xdr:row>
      <xdr:rowOff>1</xdr:rowOff>
    </xdr:from>
    <xdr:to>
      <xdr:col>0</xdr:col>
      <xdr:colOff>8115300</xdr:colOff>
      <xdr:row>1</xdr:row>
      <xdr:rowOff>19050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619750" y="1"/>
          <a:ext cx="2495550" cy="1162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9"/>
  <sheetViews>
    <sheetView showGridLines="0" tabSelected="1" view="pageBreakPreview" topLeftCell="A134" zoomScaleNormal="100" zoomScaleSheetLayoutView="100" workbookViewId="0">
      <selection activeCell="A156" sqref="A156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3.5703125" customWidth="1"/>
    <col min="5" max="5" width="41.7109375" hidden="1" customWidth="1"/>
  </cols>
  <sheetData>
    <row r="1" spans="1:3" ht="90" customHeight="1" x14ac:dyDescent="0.25">
      <c r="A1" s="81"/>
      <c r="B1" s="81"/>
    </row>
    <row r="2" spans="1:3" x14ac:dyDescent="0.25">
      <c r="A2" s="82" t="s">
        <v>0</v>
      </c>
      <c r="B2" s="82"/>
      <c r="C2"/>
    </row>
    <row r="3" spans="1:3" x14ac:dyDescent="0.25">
      <c r="A3" s="82"/>
      <c r="B3" s="82"/>
      <c r="C3"/>
    </row>
    <row r="4" spans="1:3" x14ac:dyDescent="0.25">
      <c r="A4" s="82"/>
      <c r="B4" s="82"/>
      <c r="C4"/>
    </row>
    <row r="5" spans="1:3" x14ac:dyDescent="0.25">
      <c r="A5" s="82"/>
      <c r="B5" s="82"/>
      <c r="C5"/>
    </row>
    <row r="6" spans="1:3" ht="23.25" customHeight="1" x14ac:dyDescent="0.25">
      <c r="A6" s="83" t="s">
        <v>1</v>
      </c>
      <c r="B6" s="83"/>
      <c r="C6"/>
    </row>
    <row r="7" spans="1:3" ht="15" customHeight="1" x14ac:dyDescent="0.25">
      <c r="A7" s="83"/>
      <c r="B7" s="83"/>
      <c r="C7"/>
    </row>
    <row r="8" spans="1:3" x14ac:dyDescent="0.25">
      <c r="A8" s="84" t="s">
        <v>2</v>
      </c>
      <c r="B8" s="84"/>
      <c r="C8"/>
    </row>
    <row r="9" spans="1:3" x14ac:dyDescent="0.25">
      <c r="A9" s="2" t="s">
        <v>3</v>
      </c>
      <c r="B9" s="3"/>
      <c r="C9"/>
    </row>
    <row r="10" spans="1:3" x14ac:dyDescent="0.25">
      <c r="A10" s="80" t="s">
        <v>4</v>
      </c>
      <c r="B10" s="80"/>
      <c r="C10"/>
    </row>
    <row r="11" spans="1:3" x14ac:dyDescent="0.25">
      <c r="A11" s="4" t="s">
        <v>5</v>
      </c>
      <c r="B11" s="3"/>
      <c r="C11"/>
    </row>
    <row r="12" spans="1:3" x14ac:dyDescent="0.25">
      <c r="A12" s="80" t="s">
        <v>6</v>
      </c>
      <c r="B12" s="80"/>
      <c r="C12"/>
    </row>
    <row r="13" spans="1:3" x14ac:dyDescent="0.25">
      <c r="A13" s="4" t="s">
        <v>7</v>
      </c>
      <c r="B13" s="3"/>
      <c r="C13"/>
    </row>
    <row r="14" spans="1:3" x14ac:dyDescent="0.25">
      <c r="A14" s="4" t="s">
        <v>109</v>
      </c>
      <c r="B14" s="4"/>
      <c r="C14"/>
    </row>
    <row r="15" spans="1:3" x14ac:dyDescent="0.25">
      <c r="A15" s="80" t="s">
        <v>108</v>
      </c>
      <c r="B15" s="80"/>
      <c r="C15"/>
    </row>
    <row r="16" spans="1:3" x14ac:dyDescent="0.25">
      <c r="A16" s="4"/>
      <c r="B16" s="3"/>
      <c r="C16"/>
    </row>
    <row r="17" spans="1:3" s="7" customFormat="1" x14ac:dyDescent="0.25">
      <c r="A17" s="5" t="s">
        <v>8</v>
      </c>
      <c r="B17" s="6">
        <v>6382487.9800000004</v>
      </c>
    </row>
    <row r="18" spans="1:3" s="7" customFormat="1" x14ac:dyDescent="0.25">
      <c r="A18" s="5" t="s">
        <v>9</v>
      </c>
      <c r="B18" s="8"/>
    </row>
    <row r="19" spans="1:3" s="7" customFormat="1" x14ac:dyDescent="0.25">
      <c r="A19" s="5"/>
      <c r="B19" s="8"/>
    </row>
    <row r="20" spans="1:3" ht="26.25" x14ac:dyDescent="0.25">
      <c r="A20" s="85" t="s">
        <v>10</v>
      </c>
      <c r="B20" s="85"/>
      <c r="C20"/>
    </row>
    <row r="21" spans="1:3" ht="14.25" customHeight="1" x14ac:dyDescent="0.25">
      <c r="A21" s="9"/>
      <c r="B21" s="86" t="s">
        <v>11</v>
      </c>
      <c r="C21"/>
    </row>
    <row r="22" spans="1:3" ht="14.25" customHeight="1" x14ac:dyDescent="0.25">
      <c r="A22" s="10" t="s">
        <v>140</v>
      </c>
      <c r="B22" s="86"/>
      <c r="C22"/>
    </row>
    <row r="23" spans="1:3" x14ac:dyDescent="0.25">
      <c r="A23" s="11" t="s">
        <v>12</v>
      </c>
      <c r="B23" s="12"/>
      <c r="C23"/>
    </row>
    <row r="24" spans="1:3" x14ac:dyDescent="0.25">
      <c r="A24" s="13" t="s">
        <v>13</v>
      </c>
      <c r="B24" s="14">
        <v>0</v>
      </c>
      <c r="C24"/>
    </row>
    <row r="25" spans="1:3" x14ac:dyDescent="0.25">
      <c r="A25" s="13" t="s">
        <v>14</v>
      </c>
      <c r="B25" s="14">
        <f>SUM(B26:B33)</f>
        <v>0</v>
      </c>
      <c r="C25"/>
    </row>
    <row r="26" spans="1:3" x14ac:dyDescent="0.25">
      <c r="A26" s="15" t="s">
        <v>15</v>
      </c>
      <c r="B26" s="16">
        <v>0</v>
      </c>
      <c r="C26"/>
    </row>
    <row r="27" spans="1:3" x14ac:dyDescent="0.25">
      <c r="A27" s="15" t="s">
        <v>16</v>
      </c>
      <c r="B27" s="16">
        <v>0</v>
      </c>
      <c r="C27"/>
    </row>
    <row r="28" spans="1:3" x14ac:dyDescent="0.25">
      <c r="A28" s="15" t="s">
        <v>97</v>
      </c>
      <c r="B28" s="16">
        <v>0</v>
      </c>
      <c r="C28"/>
    </row>
    <row r="29" spans="1:3" x14ac:dyDescent="0.25">
      <c r="A29" s="15" t="s">
        <v>17</v>
      </c>
      <c r="B29" s="16">
        <v>0</v>
      </c>
      <c r="C29"/>
    </row>
    <row r="30" spans="1:3" x14ac:dyDescent="0.25">
      <c r="A30" s="15" t="s">
        <v>18</v>
      </c>
      <c r="B30" s="16">
        <v>0</v>
      </c>
      <c r="C30"/>
    </row>
    <row r="31" spans="1:3" x14ac:dyDescent="0.25">
      <c r="A31" s="15" t="s">
        <v>19</v>
      </c>
      <c r="B31" s="16">
        <v>0</v>
      </c>
      <c r="C31"/>
    </row>
    <row r="32" spans="1:3" x14ac:dyDescent="0.25">
      <c r="A32" s="15" t="s">
        <v>20</v>
      </c>
      <c r="B32" s="16">
        <v>0</v>
      </c>
      <c r="C32"/>
    </row>
    <row r="33" spans="1:3" x14ac:dyDescent="0.25">
      <c r="A33" s="15" t="s">
        <v>110</v>
      </c>
      <c r="B33" s="16">
        <v>0</v>
      </c>
      <c r="C33"/>
    </row>
    <row r="34" spans="1:3" x14ac:dyDescent="0.25">
      <c r="A34" s="13" t="s">
        <v>21</v>
      </c>
      <c r="B34" s="14">
        <f>SUM(B35:B43)</f>
        <v>10477740.960000001</v>
      </c>
      <c r="C34"/>
    </row>
    <row r="35" spans="1:3" x14ac:dyDescent="0.25">
      <c r="A35" s="17" t="s">
        <v>22</v>
      </c>
      <c r="B35" s="18">
        <v>0.01</v>
      </c>
      <c r="C35"/>
    </row>
    <row r="36" spans="1:3" x14ac:dyDescent="0.25">
      <c r="A36" s="15" t="s">
        <v>23</v>
      </c>
      <c r="B36" s="16">
        <v>499408.36</v>
      </c>
      <c r="C36"/>
    </row>
    <row r="37" spans="1:3" x14ac:dyDescent="0.25">
      <c r="A37" s="15" t="s">
        <v>24</v>
      </c>
      <c r="B37" s="16">
        <v>0</v>
      </c>
      <c r="C37"/>
    </row>
    <row r="38" spans="1:3" x14ac:dyDescent="0.25">
      <c r="A38" s="15" t="s">
        <v>25</v>
      </c>
      <c r="B38" s="16">
        <v>476409.25</v>
      </c>
      <c r="C38"/>
    </row>
    <row r="39" spans="1:3" x14ac:dyDescent="0.25">
      <c r="A39" s="15" t="s">
        <v>118</v>
      </c>
      <c r="B39" s="16">
        <v>3772313.89</v>
      </c>
      <c r="C39"/>
    </row>
    <row r="40" spans="1:3" x14ac:dyDescent="0.25">
      <c r="A40" s="15" t="s">
        <v>26</v>
      </c>
      <c r="B40" s="16">
        <v>0</v>
      </c>
      <c r="C40"/>
    </row>
    <row r="41" spans="1:3" x14ac:dyDescent="0.25">
      <c r="A41" s="15" t="s">
        <v>27</v>
      </c>
      <c r="B41" s="16">
        <v>0</v>
      </c>
      <c r="C41"/>
    </row>
    <row r="42" spans="1:3" x14ac:dyDescent="0.25">
      <c r="A42" s="15" t="s">
        <v>103</v>
      </c>
      <c r="B42" s="16">
        <v>4204039.66</v>
      </c>
      <c r="C42"/>
    </row>
    <row r="43" spans="1:3" x14ac:dyDescent="0.25">
      <c r="A43" s="15" t="s">
        <v>104</v>
      </c>
      <c r="B43" s="16">
        <v>1525569.79</v>
      </c>
      <c r="C43"/>
    </row>
    <row r="44" spans="1:3" x14ac:dyDescent="0.25">
      <c r="A44" s="19" t="s">
        <v>28</v>
      </c>
      <c r="B44" s="20">
        <f>(B24+B25+B34)</f>
        <v>10477740.960000001</v>
      </c>
      <c r="C44"/>
    </row>
    <row r="45" spans="1:3" x14ac:dyDescent="0.25">
      <c r="A45" s="21"/>
      <c r="B45" s="18"/>
      <c r="C45"/>
    </row>
    <row r="46" spans="1:3" x14ac:dyDescent="0.25">
      <c r="A46" s="11" t="s">
        <v>29</v>
      </c>
      <c r="B46" s="11"/>
      <c r="C46"/>
    </row>
    <row r="47" spans="1:3" x14ac:dyDescent="0.25">
      <c r="A47" s="22" t="s">
        <v>99</v>
      </c>
      <c r="B47" s="23">
        <v>5531097.5800000001</v>
      </c>
      <c r="C47"/>
    </row>
    <row r="48" spans="1:3" x14ac:dyDescent="0.25">
      <c r="A48" s="22" t="s">
        <v>30</v>
      </c>
      <c r="B48" s="23">
        <f>SUM(B49:B55)</f>
        <v>109629.82</v>
      </c>
      <c r="C48"/>
    </row>
    <row r="49" spans="1:3" x14ac:dyDescent="0.25">
      <c r="A49" s="2" t="s">
        <v>102</v>
      </c>
      <c r="B49" s="76">
        <v>4496.8100000000004</v>
      </c>
      <c r="C49"/>
    </row>
    <row r="50" spans="1:3" x14ac:dyDescent="0.25">
      <c r="A50" s="2" t="s">
        <v>100</v>
      </c>
      <c r="B50" s="76">
        <v>4503.5</v>
      </c>
      <c r="C50"/>
    </row>
    <row r="51" spans="1:3" x14ac:dyDescent="0.25">
      <c r="A51" s="2" t="s">
        <v>117</v>
      </c>
      <c r="B51" s="76">
        <v>513.98</v>
      </c>
      <c r="C51"/>
    </row>
    <row r="52" spans="1:3" x14ac:dyDescent="0.25">
      <c r="A52" s="2" t="s">
        <v>128</v>
      </c>
      <c r="B52" s="76">
        <v>29669.96</v>
      </c>
      <c r="C52"/>
    </row>
    <row r="53" spans="1:3" x14ac:dyDescent="0.25">
      <c r="A53" s="2" t="s">
        <v>129</v>
      </c>
      <c r="B53" s="76">
        <v>55470.85</v>
      </c>
      <c r="C53"/>
    </row>
    <row r="54" spans="1:3" x14ac:dyDescent="0.25">
      <c r="A54" s="2" t="s">
        <v>130</v>
      </c>
      <c r="B54" s="76">
        <v>14973.8</v>
      </c>
      <c r="C54"/>
    </row>
    <row r="55" spans="1:3" x14ac:dyDescent="0.25">
      <c r="A55" s="2" t="s">
        <v>131</v>
      </c>
      <c r="B55" s="76">
        <v>0.92</v>
      </c>
      <c r="C55"/>
    </row>
    <row r="56" spans="1:3" x14ac:dyDescent="0.25">
      <c r="A56" s="25" t="s">
        <v>31</v>
      </c>
      <c r="B56" s="23">
        <v>8236.06</v>
      </c>
      <c r="C56"/>
    </row>
    <row r="57" spans="1:3" x14ac:dyDescent="0.25">
      <c r="A57" s="25" t="s">
        <v>32</v>
      </c>
      <c r="B57" s="23">
        <v>0</v>
      </c>
      <c r="C57"/>
    </row>
    <row r="58" spans="1:3" x14ac:dyDescent="0.25">
      <c r="A58" s="25" t="s">
        <v>33</v>
      </c>
      <c r="B58" s="23">
        <v>1142.55</v>
      </c>
      <c r="C58"/>
    </row>
    <row r="59" spans="1:3" x14ac:dyDescent="0.25">
      <c r="A59" s="25" t="s">
        <v>34</v>
      </c>
      <c r="B59" s="23">
        <v>0</v>
      </c>
      <c r="C59"/>
    </row>
    <row r="60" spans="1:3" x14ac:dyDescent="0.25">
      <c r="A60" s="26" t="s">
        <v>35</v>
      </c>
      <c r="B60" s="27">
        <f>SUM(B47+B48+B56+B57+B58+B59)</f>
        <v>5650106.0099999998</v>
      </c>
      <c r="C60"/>
    </row>
    <row r="61" spans="1:3" x14ac:dyDescent="0.25">
      <c r="A61" s="26"/>
      <c r="B61" s="27"/>
      <c r="C61"/>
    </row>
    <row r="62" spans="1:3" x14ac:dyDescent="0.25">
      <c r="A62" s="28" t="s">
        <v>36</v>
      </c>
      <c r="B62" s="29"/>
      <c r="C62"/>
    </row>
    <row r="63" spans="1:3" x14ac:dyDescent="0.25">
      <c r="A63" s="30" t="s">
        <v>37</v>
      </c>
      <c r="B63" s="31">
        <f>SUM(B64:B68)</f>
        <v>5508873.8000000007</v>
      </c>
      <c r="C63"/>
    </row>
    <row r="64" spans="1:3" x14ac:dyDescent="0.25">
      <c r="A64" s="32" t="s">
        <v>105</v>
      </c>
      <c r="B64" s="24">
        <v>102182.28</v>
      </c>
      <c r="C64"/>
    </row>
    <row r="65" spans="1:3" x14ac:dyDescent="0.25">
      <c r="A65" s="32" t="s">
        <v>121</v>
      </c>
      <c r="B65" s="24">
        <v>5367987.41</v>
      </c>
      <c r="C65"/>
    </row>
    <row r="66" spans="1:3" x14ac:dyDescent="0.25">
      <c r="A66" s="32" t="s">
        <v>125</v>
      </c>
      <c r="B66" s="24">
        <v>33994.28</v>
      </c>
      <c r="C66"/>
    </row>
    <row r="67" spans="1:3" x14ac:dyDescent="0.25">
      <c r="A67" s="32" t="s">
        <v>126</v>
      </c>
      <c r="B67" s="24">
        <v>0</v>
      </c>
      <c r="C67"/>
    </row>
    <row r="68" spans="1:3" x14ac:dyDescent="0.25">
      <c r="A68" s="32" t="s">
        <v>127</v>
      </c>
      <c r="B68" s="24">
        <v>4709.83</v>
      </c>
      <c r="C68"/>
    </row>
    <row r="69" spans="1:3" x14ac:dyDescent="0.25">
      <c r="A69" s="22" t="s">
        <v>38</v>
      </c>
      <c r="B69" s="23">
        <f>B70</f>
        <v>55</v>
      </c>
      <c r="C69"/>
    </row>
    <row r="70" spans="1:3" x14ac:dyDescent="0.25">
      <c r="A70" s="77" t="s">
        <v>119</v>
      </c>
      <c r="B70" s="78">
        <v>55</v>
      </c>
      <c r="C70"/>
    </row>
    <row r="71" spans="1:3" x14ac:dyDescent="0.25">
      <c r="A71" s="26" t="s">
        <v>39</v>
      </c>
      <c r="B71" s="33">
        <f>B63+B69</f>
        <v>5508928.8000000007</v>
      </c>
      <c r="C71"/>
    </row>
    <row r="72" spans="1:3" x14ac:dyDescent="0.25">
      <c r="A72" s="26"/>
      <c r="B72" s="27"/>
      <c r="C72"/>
    </row>
    <row r="73" spans="1:3" x14ac:dyDescent="0.25">
      <c r="A73" s="34" t="s">
        <v>40</v>
      </c>
      <c r="B73" s="35">
        <f>(B60+B71)</f>
        <v>11159034.810000001</v>
      </c>
      <c r="C73"/>
    </row>
    <row r="74" spans="1:3" x14ac:dyDescent="0.25">
      <c r="A74" s="36"/>
      <c r="B74" s="37"/>
      <c r="C74"/>
    </row>
    <row r="75" spans="1:3" x14ac:dyDescent="0.25">
      <c r="A75" s="38" t="s">
        <v>41</v>
      </c>
      <c r="B75" s="39"/>
      <c r="C75"/>
    </row>
    <row r="76" spans="1:3" x14ac:dyDescent="0.25">
      <c r="A76" s="40" t="s">
        <v>42</v>
      </c>
      <c r="B76" s="41">
        <f>SUM(B77:B82)</f>
        <v>5503709.8300000001</v>
      </c>
      <c r="C76"/>
    </row>
    <row r="77" spans="1:3" x14ac:dyDescent="0.25">
      <c r="A77" s="2" t="s">
        <v>122</v>
      </c>
      <c r="B77" s="43">
        <v>5380000</v>
      </c>
      <c r="C77"/>
    </row>
    <row r="78" spans="1:3" x14ac:dyDescent="0.25">
      <c r="A78" s="2" t="s">
        <v>123</v>
      </c>
      <c r="B78" s="43">
        <v>0</v>
      </c>
      <c r="C78"/>
    </row>
    <row r="79" spans="1:3" x14ac:dyDescent="0.25">
      <c r="A79" s="2" t="s">
        <v>124</v>
      </c>
      <c r="B79" s="43">
        <v>119000</v>
      </c>
      <c r="C79"/>
    </row>
    <row r="80" spans="1:3" x14ac:dyDescent="0.25">
      <c r="A80" s="2" t="s">
        <v>134</v>
      </c>
      <c r="B80" s="43">
        <v>0</v>
      </c>
      <c r="C80"/>
    </row>
    <row r="81" spans="1:3" x14ac:dyDescent="0.25">
      <c r="A81" s="2" t="s">
        <v>132</v>
      </c>
      <c r="B81" s="43">
        <v>0</v>
      </c>
      <c r="C81"/>
    </row>
    <row r="82" spans="1:3" x14ac:dyDescent="0.25">
      <c r="A82" s="2" t="s">
        <v>133</v>
      </c>
      <c r="B82" s="43">
        <v>4709.83</v>
      </c>
      <c r="C82"/>
    </row>
    <row r="83" spans="1:3" x14ac:dyDescent="0.25">
      <c r="A83" s="44" t="s">
        <v>43</v>
      </c>
      <c r="B83" s="45">
        <f>B84</f>
        <v>0</v>
      </c>
      <c r="C83"/>
    </row>
    <row r="84" spans="1:3" x14ac:dyDescent="0.25">
      <c r="A84" s="2" t="s">
        <v>106</v>
      </c>
      <c r="B84" s="43">
        <v>0</v>
      </c>
      <c r="C84"/>
    </row>
    <row r="85" spans="1:3" x14ac:dyDescent="0.25">
      <c r="A85" s="30" t="s">
        <v>44</v>
      </c>
      <c r="B85" s="46">
        <f>B76+B83</f>
        <v>5503709.8300000001</v>
      </c>
      <c r="C85"/>
    </row>
    <row r="86" spans="1:3" x14ac:dyDescent="0.25">
      <c r="A86" s="26"/>
      <c r="B86" s="27"/>
      <c r="C86"/>
    </row>
    <row r="87" spans="1:3" x14ac:dyDescent="0.25">
      <c r="A87" s="47" t="s">
        <v>137</v>
      </c>
      <c r="B87" s="48">
        <f>B85</f>
        <v>5503709.8300000001</v>
      </c>
      <c r="C87"/>
    </row>
    <row r="88" spans="1:3" x14ac:dyDescent="0.25">
      <c r="A88" s="47" t="s">
        <v>138</v>
      </c>
      <c r="B88" s="48">
        <f>B71</f>
        <v>5508928.8000000007</v>
      </c>
      <c r="C88"/>
    </row>
    <row r="89" spans="1:3" x14ac:dyDescent="0.25">
      <c r="A89" s="47" t="s">
        <v>139</v>
      </c>
      <c r="B89" s="48">
        <v>9169.25</v>
      </c>
      <c r="C89"/>
    </row>
    <row r="90" spans="1:3" x14ac:dyDescent="0.25">
      <c r="A90" s="49" t="s">
        <v>45</v>
      </c>
      <c r="B90" s="50">
        <f>B87-B88-B89</f>
        <v>-14388.220000000671</v>
      </c>
      <c r="C90"/>
    </row>
    <row r="91" spans="1:3" x14ac:dyDescent="0.25">
      <c r="A91" s="49"/>
      <c r="B91" s="50"/>
      <c r="C91"/>
    </row>
    <row r="92" spans="1:3" x14ac:dyDescent="0.25">
      <c r="A92" s="28" t="s">
        <v>46</v>
      </c>
      <c r="B92" s="51"/>
      <c r="C92"/>
    </row>
    <row r="93" spans="1:3" ht="15.75" customHeight="1" x14ac:dyDescent="0.25">
      <c r="A93" s="28" t="s">
        <v>47</v>
      </c>
      <c r="B93" s="28"/>
      <c r="C93"/>
    </row>
    <row r="94" spans="1:3" ht="15.75" customHeight="1" x14ac:dyDescent="0.25">
      <c r="A94" s="52" t="s">
        <v>48</v>
      </c>
      <c r="B94" s="76">
        <v>1316806.45</v>
      </c>
      <c r="C94"/>
    </row>
    <row r="95" spans="1:3" ht="15.75" customHeight="1" x14ac:dyDescent="0.25">
      <c r="A95" s="53" t="s">
        <v>49</v>
      </c>
      <c r="B95" s="76">
        <v>2095690.39</v>
      </c>
      <c r="C95"/>
    </row>
    <row r="96" spans="1:3" x14ac:dyDescent="0.25">
      <c r="A96" s="53" t="s">
        <v>50</v>
      </c>
      <c r="B96" s="76">
        <v>1111267.0900000001</v>
      </c>
      <c r="C96"/>
    </row>
    <row r="97" spans="1:3" x14ac:dyDescent="0.25">
      <c r="A97" s="52" t="s">
        <v>51</v>
      </c>
      <c r="B97" s="24">
        <v>0</v>
      </c>
      <c r="C97"/>
    </row>
    <row r="98" spans="1:3" x14ac:dyDescent="0.25">
      <c r="A98" s="52" t="s">
        <v>52</v>
      </c>
      <c r="B98" s="24">
        <v>694452.09</v>
      </c>
      <c r="C98"/>
    </row>
    <row r="99" spans="1:3" s="54" customFormat="1" x14ac:dyDescent="0.25">
      <c r="A99" s="52" t="s">
        <v>136</v>
      </c>
      <c r="B99" s="24">
        <v>0</v>
      </c>
    </row>
    <row r="100" spans="1:3" ht="30" x14ac:dyDescent="0.25">
      <c r="A100" s="52" t="s">
        <v>53</v>
      </c>
      <c r="B100" s="24">
        <v>0</v>
      </c>
      <c r="C100"/>
    </row>
    <row r="101" spans="1:3" x14ac:dyDescent="0.25">
      <c r="A101" s="42" t="s">
        <v>135</v>
      </c>
      <c r="B101" s="24">
        <v>97281.74</v>
      </c>
      <c r="C101"/>
    </row>
    <row r="102" spans="1:3" x14ac:dyDescent="0.25">
      <c r="A102" s="42" t="s">
        <v>54</v>
      </c>
      <c r="B102" s="24">
        <v>123031.14</v>
      </c>
      <c r="C102"/>
    </row>
    <row r="103" spans="1:3" x14ac:dyDescent="0.25">
      <c r="A103" s="42" t="s">
        <v>55</v>
      </c>
      <c r="B103" s="24">
        <v>18193.04</v>
      </c>
      <c r="C103"/>
    </row>
    <row r="104" spans="1:3" x14ac:dyDescent="0.25">
      <c r="A104" s="42" t="s">
        <v>56</v>
      </c>
      <c r="B104" s="24">
        <v>0</v>
      </c>
      <c r="C104"/>
    </row>
    <row r="105" spans="1:3" x14ac:dyDescent="0.25">
      <c r="A105" s="42" t="s">
        <v>57</v>
      </c>
      <c r="B105" s="24">
        <v>62571.57</v>
      </c>
      <c r="C105"/>
    </row>
    <row r="106" spans="1:3" x14ac:dyDescent="0.25">
      <c r="A106" s="42" t="s">
        <v>111</v>
      </c>
      <c r="B106" s="24">
        <v>2882.5</v>
      </c>
      <c r="C106"/>
    </row>
    <row r="107" spans="1:3" x14ac:dyDescent="0.25">
      <c r="A107" s="42" t="s">
        <v>112</v>
      </c>
      <c r="B107" s="24">
        <v>0</v>
      </c>
      <c r="C107"/>
    </row>
    <row r="108" spans="1:3" x14ac:dyDescent="0.25">
      <c r="A108" s="42" t="s">
        <v>113</v>
      </c>
      <c r="B108" s="24">
        <v>110</v>
      </c>
      <c r="C108"/>
    </row>
    <row r="109" spans="1:3" x14ac:dyDescent="0.25">
      <c r="A109" s="42" t="s">
        <v>114</v>
      </c>
      <c r="B109" s="24">
        <v>13095.26</v>
      </c>
      <c r="C109"/>
    </row>
    <row r="110" spans="1:3" x14ac:dyDescent="0.25">
      <c r="A110" s="42" t="s">
        <v>115</v>
      </c>
      <c r="B110" s="24">
        <v>6030.09</v>
      </c>
      <c r="C110"/>
    </row>
    <row r="111" spans="1:3" x14ac:dyDescent="0.25">
      <c r="A111" s="55" t="s">
        <v>116</v>
      </c>
      <c r="B111" s="56">
        <f>SUM(B94:B110)</f>
        <v>5541411.3599999994</v>
      </c>
      <c r="C111"/>
    </row>
    <row r="112" spans="1:3" x14ac:dyDescent="0.25">
      <c r="A112" s="26"/>
      <c r="B112" s="27"/>
      <c r="C112"/>
    </row>
    <row r="113" spans="1:3" x14ac:dyDescent="0.25">
      <c r="A113" s="57" t="s">
        <v>58</v>
      </c>
      <c r="B113" s="58"/>
      <c r="C113"/>
    </row>
    <row r="114" spans="1:3" s="61" customFormat="1" x14ac:dyDescent="0.25">
      <c r="A114" s="59" t="s">
        <v>59</v>
      </c>
      <c r="B114" s="60">
        <f>B85</f>
        <v>5503709.8300000001</v>
      </c>
    </row>
    <row r="115" spans="1:3" s="61" customFormat="1" x14ac:dyDescent="0.25">
      <c r="A115" s="2" t="s">
        <v>60</v>
      </c>
      <c r="B115" s="62">
        <v>2000</v>
      </c>
    </row>
    <row r="116" spans="1:3" s="61" customFormat="1" x14ac:dyDescent="0.25">
      <c r="A116" s="2" t="s">
        <v>101</v>
      </c>
      <c r="B116" s="43">
        <v>0</v>
      </c>
    </row>
    <row r="117" spans="1:3" s="61" customFormat="1" x14ac:dyDescent="0.25">
      <c r="A117" s="2" t="s">
        <v>120</v>
      </c>
      <c r="B117" s="43">
        <v>316.58</v>
      </c>
    </row>
    <row r="118" spans="1:3" s="61" customFormat="1" x14ac:dyDescent="0.25">
      <c r="A118" s="44" t="s">
        <v>61</v>
      </c>
      <c r="B118" s="63">
        <f>SUM(B114:B117)</f>
        <v>5506026.4100000001</v>
      </c>
    </row>
    <row r="119" spans="1:3" s="61" customFormat="1" x14ac:dyDescent="0.25">
      <c r="A119" s="44" t="s">
        <v>62</v>
      </c>
      <c r="B119" s="63">
        <f>(B44+B60)-(B89+B111+B115+B116+B117)</f>
        <v>10574949.780000001</v>
      </c>
    </row>
    <row r="120" spans="1:3" x14ac:dyDescent="0.25">
      <c r="A120" s="44"/>
      <c r="B120" s="6"/>
      <c r="C120"/>
    </row>
    <row r="121" spans="1:3" x14ac:dyDescent="0.25">
      <c r="A121" s="28" t="s">
        <v>63</v>
      </c>
      <c r="B121" s="28"/>
      <c r="C121"/>
    </row>
    <row r="122" spans="1:3" x14ac:dyDescent="0.25">
      <c r="A122" s="52" t="s">
        <v>64</v>
      </c>
      <c r="B122" s="24">
        <v>0</v>
      </c>
      <c r="C122"/>
    </row>
    <row r="123" spans="1:3" x14ac:dyDescent="0.25">
      <c r="A123" s="52" t="s">
        <v>65</v>
      </c>
      <c r="B123" s="24">
        <v>0</v>
      </c>
      <c r="C123"/>
    </row>
    <row r="124" spans="1:3" x14ac:dyDescent="0.25">
      <c r="A124" s="42" t="s">
        <v>66</v>
      </c>
      <c r="B124" s="64">
        <v>0</v>
      </c>
      <c r="C124"/>
    </row>
    <row r="125" spans="1:3" x14ac:dyDescent="0.25">
      <c r="A125" s="42" t="s">
        <v>67</v>
      </c>
      <c r="B125" s="64">
        <v>0</v>
      </c>
      <c r="C125"/>
    </row>
    <row r="126" spans="1:3" x14ac:dyDescent="0.25">
      <c r="A126" s="44" t="s">
        <v>68</v>
      </c>
      <c r="B126" s="27">
        <f>B122+B123+B124+B125</f>
        <v>0</v>
      </c>
      <c r="C126"/>
    </row>
    <row r="127" spans="1:3" ht="14.25" customHeight="1" x14ac:dyDescent="0.25">
      <c r="A127" s="44" t="s">
        <v>69</v>
      </c>
      <c r="B127" s="27">
        <v>0</v>
      </c>
      <c r="C127"/>
    </row>
    <row r="128" spans="1:3" ht="14.25" customHeight="1" x14ac:dyDescent="0.25">
      <c r="A128" s="44"/>
      <c r="B128" s="27"/>
      <c r="C128"/>
    </row>
    <row r="129" spans="1:7" x14ac:dyDescent="0.25">
      <c r="A129" s="38" t="s">
        <v>70</v>
      </c>
      <c r="B129" s="39"/>
      <c r="C129"/>
    </row>
    <row r="130" spans="1:7" x14ac:dyDescent="0.25">
      <c r="A130" s="52" t="s">
        <v>71</v>
      </c>
      <c r="B130" s="43">
        <v>0</v>
      </c>
      <c r="C130"/>
    </row>
    <row r="131" spans="1:7" x14ac:dyDescent="0.25">
      <c r="A131" s="52" t="s">
        <v>72</v>
      </c>
      <c r="B131" s="65">
        <v>0</v>
      </c>
      <c r="C131"/>
    </row>
    <row r="132" spans="1:7" x14ac:dyDescent="0.25">
      <c r="A132" s="66" t="s">
        <v>73</v>
      </c>
      <c r="B132" s="67">
        <f>B130+B131</f>
        <v>0</v>
      </c>
      <c r="C132"/>
    </row>
    <row r="133" spans="1:7" s="54" customFormat="1" x14ac:dyDescent="0.25">
      <c r="A133" s="87"/>
      <c r="B133" s="87"/>
    </row>
    <row r="134" spans="1:7" x14ac:dyDescent="0.25">
      <c r="A134" s="11" t="s">
        <v>141</v>
      </c>
      <c r="B134" s="68"/>
      <c r="C134"/>
    </row>
    <row r="135" spans="1:7" x14ac:dyDescent="0.25">
      <c r="A135" s="17" t="s">
        <v>74</v>
      </c>
      <c r="B135" s="18">
        <v>0</v>
      </c>
      <c r="C135"/>
    </row>
    <row r="136" spans="1:7" x14ac:dyDescent="0.25">
      <c r="A136" s="13" t="s">
        <v>75</v>
      </c>
      <c r="B136" s="14">
        <f>SUM(B137:B143)</f>
        <v>1967.2199999999998</v>
      </c>
      <c r="C136"/>
    </row>
    <row r="137" spans="1:7" x14ac:dyDescent="0.25">
      <c r="A137" s="15" t="s">
        <v>76</v>
      </c>
      <c r="B137" s="16">
        <v>824.67</v>
      </c>
      <c r="C137"/>
    </row>
    <row r="138" spans="1:7" x14ac:dyDescent="0.25">
      <c r="A138" s="15" t="s">
        <v>77</v>
      </c>
      <c r="B138" s="16">
        <v>0</v>
      </c>
      <c r="C138"/>
    </row>
    <row r="139" spans="1:7" x14ac:dyDescent="0.25">
      <c r="A139" s="15" t="s">
        <v>78</v>
      </c>
      <c r="B139" s="16">
        <v>0</v>
      </c>
      <c r="C139"/>
    </row>
    <row r="140" spans="1:7" x14ac:dyDescent="0.25">
      <c r="A140" s="15" t="s">
        <v>79</v>
      </c>
      <c r="B140" s="16">
        <v>0</v>
      </c>
      <c r="C140"/>
    </row>
    <row r="141" spans="1:7" x14ac:dyDescent="0.25">
      <c r="A141" s="15" t="s">
        <v>145</v>
      </c>
      <c r="B141" s="16">
        <v>1142.55</v>
      </c>
      <c r="C141"/>
    </row>
    <row r="142" spans="1:7" x14ac:dyDescent="0.25">
      <c r="A142" s="15" t="s">
        <v>95</v>
      </c>
      <c r="B142" s="16">
        <v>0</v>
      </c>
      <c r="C142"/>
      <c r="F142" s="79"/>
    </row>
    <row r="143" spans="1:7" x14ac:dyDescent="0.25">
      <c r="A143" s="15" t="s">
        <v>96</v>
      </c>
      <c r="B143" s="16">
        <v>0</v>
      </c>
      <c r="C143"/>
    </row>
    <row r="144" spans="1:7" x14ac:dyDescent="0.25">
      <c r="A144" s="13" t="s">
        <v>80</v>
      </c>
      <c r="B144" s="14">
        <f>SUM(B145:B154)</f>
        <v>10572982.559999999</v>
      </c>
      <c r="C144"/>
      <c r="F144" s="79"/>
      <c r="G144" s="79"/>
    </row>
    <row r="145" spans="1:3" x14ac:dyDescent="0.25">
      <c r="A145" s="17" t="s">
        <v>81</v>
      </c>
      <c r="B145" s="18">
        <v>0.01</v>
      </c>
      <c r="C145"/>
    </row>
    <row r="146" spans="1:3" x14ac:dyDescent="0.25">
      <c r="A146" s="15" t="s">
        <v>82</v>
      </c>
      <c r="B146" s="16">
        <v>401452.11</v>
      </c>
      <c r="C146"/>
    </row>
    <row r="147" spans="1:3" x14ac:dyDescent="0.25">
      <c r="A147" s="15" t="s">
        <v>83</v>
      </c>
      <c r="B147" s="16">
        <v>0</v>
      </c>
      <c r="C147"/>
    </row>
    <row r="148" spans="1:3" x14ac:dyDescent="0.25">
      <c r="A148" s="15" t="s">
        <v>84</v>
      </c>
      <c r="B148" s="16">
        <v>480857.75</v>
      </c>
      <c r="C148"/>
    </row>
    <row r="149" spans="1:3" x14ac:dyDescent="0.25">
      <c r="A149" s="15" t="s">
        <v>85</v>
      </c>
      <c r="B149" s="16">
        <v>0</v>
      </c>
      <c r="C149"/>
    </row>
    <row r="150" spans="1:3" x14ac:dyDescent="0.25">
      <c r="A150" s="15" t="s">
        <v>98</v>
      </c>
      <c r="B150" s="16">
        <v>0</v>
      </c>
      <c r="C150"/>
    </row>
    <row r="151" spans="1:3" x14ac:dyDescent="0.25">
      <c r="A151" s="15" t="s">
        <v>107</v>
      </c>
      <c r="B151" s="16">
        <v>4262705.92</v>
      </c>
      <c r="C151"/>
    </row>
    <row r="152" spans="1:3" x14ac:dyDescent="0.25">
      <c r="A152" s="15" t="s">
        <v>142</v>
      </c>
      <c r="B152" s="16">
        <v>1540544.51</v>
      </c>
      <c r="C152"/>
    </row>
    <row r="153" spans="1:3" x14ac:dyDescent="0.25">
      <c r="A153" s="15" t="s">
        <v>143</v>
      </c>
      <c r="B153" s="16">
        <v>0</v>
      </c>
      <c r="C153"/>
    </row>
    <row r="154" spans="1:3" x14ac:dyDescent="0.25">
      <c r="A154" s="15" t="s">
        <v>144</v>
      </c>
      <c r="B154" s="16">
        <v>3887422.26</v>
      </c>
      <c r="C154"/>
    </row>
    <row r="155" spans="1:3" x14ac:dyDescent="0.25">
      <c r="A155" s="15"/>
      <c r="B155" s="16"/>
      <c r="C155"/>
    </row>
    <row r="156" spans="1:3" x14ac:dyDescent="0.25">
      <c r="A156" s="66" t="s">
        <v>146</v>
      </c>
      <c r="B156" s="69">
        <f>(B44+B60)-(B89+B111+B115+B116+B117)</f>
        <v>10574949.780000001</v>
      </c>
      <c r="C156"/>
    </row>
    <row r="157" spans="1:3" x14ac:dyDescent="0.25">
      <c r="A157" s="70" t="s">
        <v>86</v>
      </c>
      <c r="B157" s="71">
        <v>0</v>
      </c>
    </row>
    <row r="158" spans="1:3" x14ac:dyDescent="0.25">
      <c r="A158" s="72" t="s">
        <v>87</v>
      </c>
      <c r="B158" s="73"/>
    </row>
    <row r="159" spans="1:3" x14ac:dyDescent="0.25">
      <c r="A159" s="74" t="s">
        <v>88</v>
      </c>
      <c r="B159" s="69">
        <v>0</v>
      </c>
    </row>
    <row r="160" spans="1:3" x14ac:dyDescent="0.25">
      <c r="A160" s="74" t="s">
        <v>89</v>
      </c>
      <c r="B160" s="69">
        <v>0</v>
      </c>
    </row>
    <row r="161" spans="1:2" x14ac:dyDescent="0.25">
      <c r="A161" s="74" t="s">
        <v>90</v>
      </c>
      <c r="B161" s="69">
        <v>0</v>
      </c>
    </row>
    <row r="162" spans="1:2" x14ac:dyDescent="0.25">
      <c r="A162" s="72" t="s">
        <v>91</v>
      </c>
      <c r="B162" s="75">
        <f>B159+B160+B161</f>
        <v>0</v>
      </c>
    </row>
    <row r="163" spans="1:2" x14ac:dyDescent="0.25">
      <c r="A163" s="88" t="s">
        <v>92</v>
      </c>
      <c r="B163" s="88"/>
    </row>
    <row r="164" spans="1:2" x14ac:dyDescent="0.25">
      <c r="A164" s="88"/>
      <c r="B164" s="88"/>
    </row>
    <row r="165" spans="1:2" x14ac:dyDescent="0.25">
      <c r="A165" t="s">
        <v>93</v>
      </c>
    </row>
    <row r="169" spans="1:2" x14ac:dyDescent="0.25">
      <c r="A169" t="s">
        <v>94</v>
      </c>
    </row>
  </sheetData>
  <mergeCells count="11">
    <mergeCell ref="A15:B15"/>
    <mergeCell ref="A20:B20"/>
    <mergeCell ref="B21:B22"/>
    <mergeCell ref="A133:B133"/>
    <mergeCell ref="A163:B164"/>
    <mergeCell ref="A12:B12"/>
    <mergeCell ref="A1:B1"/>
    <mergeCell ref="A2:B5"/>
    <mergeCell ref="A6:B7"/>
    <mergeCell ref="A8:B8"/>
    <mergeCell ref="A10:B10"/>
  </mergeCells>
  <pageMargins left="0.43307086614173229" right="0" top="0.74803149606299213" bottom="0.74803149606299213" header="0.31496062992125984" footer="0.31496062992125984"/>
  <pageSetup paperSize="9" scale="56" fitToHeight="0" orientation="portrait" r:id="rId1"/>
  <rowBreaks count="1" manualBreakCount="1">
    <brk id="83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08.2023</vt:lpstr>
      <vt:lpstr>'08.2023'!Area_de_impressao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2023-09-13T16:49:47Z</cp:lastPrinted>
  <dcterms:created xsi:type="dcterms:W3CDTF">2022-06-10T18:55:23Z</dcterms:created>
  <dcterms:modified xsi:type="dcterms:W3CDTF">2023-10-06T13:06:59Z</dcterms:modified>
</cp:coreProperties>
</file>