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ABRIL 2024\"/>
    </mc:Choice>
  </mc:AlternateContent>
  <xr:revisionPtr revIDLastSave="0" documentId="13_ncr:1_{DCB1A692-9505-4E93-ABE3-2CE4B51199A8}" xr6:coauthVersionLast="47" xr6:coauthVersionMax="47" xr10:uidLastSave="{00000000-0000-0000-0000-000000000000}"/>
  <bookViews>
    <workbookView xWindow="-25320" yWindow="285" windowWidth="25440" windowHeight="15270" xr2:uid="{450E3E50-A064-467E-B5DF-3B291BFBB148}"/>
  </bookViews>
  <sheets>
    <sheet name="HERSO" sheetId="1" r:id="rId1"/>
  </sheets>
  <definedNames>
    <definedName name="_xlnm._FilterDatabase" localSheetId="0" hidden="1">HERSO!$A$54:$K$84</definedName>
    <definedName name="_xlnm.Print_Area" localSheetId="0">HERSO!$A$1:$V$95</definedName>
    <definedName name="_xlnm.Print_Titles" localSheetId="0">HERSO!$53:$54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2" i="1" l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F69" i="1"/>
  <c r="L68" i="1" a="1"/>
  <c r="L68" i="1" s="1"/>
  <c r="F68" i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F59" i="1"/>
  <c r="L58" i="1" a="1"/>
  <c r="L58" i="1" s="1"/>
  <c r="F58" i="1"/>
  <c r="L57" i="1" a="1"/>
  <c r="L57" i="1" s="1"/>
  <c r="F57" i="1"/>
  <c r="F83" i="1" s="1"/>
  <c r="L56" i="1" a="1"/>
  <c r="L56" i="1" s="1"/>
  <c r="L55" i="1" a="1"/>
  <c r="L55" i="1" s="1"/>
  <c r="U43" i="1"/>
  <c r="T43" i="1"/>
  <c r="S43" i="1"/>
  <c r="R43" i="1"/>
  <c r="Q43" i="1"/>
  <c r="P43" i="1"/>
  <c r="O43" i="1"/>
  <c r="N43" i="1"/>
  <c r="M43" i="1"/>
  <c r="L43" i="1"/>
  <c r="J43" i="1"/>
  <c r="I43" i="1"/>
  <c r="H43" i="1"/>
  <c r="G43" i="1"/>
  <c r="F43" i="1"/>
  <c r="E43" i="1"/>
  <c r="D43" i="1"/>
  <c r="C43" i="1"/>
  <c r="V42" i="1"/>
  <c r="V41" i="1"/>
  <c r="V40" i="1"/>
  <c r="B40" i="1"/>
  <c r="V39" i="1"/>
  <c r="B39" i="1"/>
  <c r="V38" i="1"/>
  <c r="B38" i="1"/>
  <c r="V37" i="1"/>
  <c r="B37" i="1"/>
  <c r="V36" i="1"/>
  <c r="B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26" i="1"/>
  <c r="V25" i="1"/>
  <c r="B25" i="1"/>
  <c r="V24" i="1"/>
  <c r="V43" i="1" s="1"/>
  <c r="V23" i="1"/>
  <c r="V22" i="1"/>
  <c r="B22" i="1"/>
  <c r="B4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  <author>Kátia Mendes Magalhães</author>
  </authors>
  <commentList>
    <comment ref="F55" authorId="0" shapeId="0" xr:uid="{753EA001-3A1B-415E-A0CC-38C6D37EB7B5}">
      <text>
        <r>
          <rPr>
            <b/>
            <sz val="9"/>
            <color indexed="81"/>
            <rFont val="Segoe UI"/>
            <family val="2"/>
          </rPr>
          <t xml:space="preserve">R$31.970,46 </t>
        </r>
        <r>
          <rPr>
            <sz val="9"/>
            <color indexed="81"/>
            <rFont val="Segoe UI"/>
            <family val="2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56" authorId="0" shapeId="0" xr:uid="{F590F3D1-D7D8-4416-A761-21AA73478AB0}">
      <text>
        <r>
          <rPr>
            <b/>
            <sz val="9"/>
            <color indexed="81"/>
            <rFont val="Segoe UI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57" authorId="0" shapeId="0" xr:uid="{654159A3-9B8F-4EB8-A81D-2DC63A8205BB}">
      <text>
        <r>
          <rPr>
            <b/>
            <sz val="9"/>
            <color indexed="81"/>
            <rFont val="Segoe UI"/>
            <family val="2"/>
          </rPr>
          <t>R$ 1.997.668,19-</t>
        </r>
        <r>
          <rPr>
            <sz val="9"/>
            <color indexed="81"/>
            <rFont val="Segoe UI"/>
            <family val="2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58" authorId="0" shapeId="0" xr:uid="{ABE9FCA7-51AA-440F-BB0E-7C5651898192}">
      <text>
        <r>
          <rPr>
            <b/>
            <sz val="9"/>
            <color indexed="81"/>
            <rFont val="Segoe UI"/>
            <family val="2"/>
          </rPr>
          <t xml:space="preserve">R$ 2.008.735,50 </t>
        </r>
        <r>
          <rPr>
            <sz val="9"/>
            <color indexed="81"/>
            <rFont val="Segoe UI"/>
            <family val="2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68" authorId="0" shapeId="0" xr:uid="{45B21ECC-D1F8-413E-93AD-5304542F72D4}">
      <text>
        <r>
          <rPr>
            <b/>
            <sz val="9"/>
            <color indexed="81"/>
            <rFont val="Segoe UI"/>
            <family val="2"/>
          </rPr>
          <t xml:space="preserve">R$ 94.318,80 -  E       R$ 1.512,39    </t>
        </r>
        <r>
          <rPr>
            <sz val="9"/>
            <color indexed="81"/>
            <rFont val="Segoe UI"/>
            <family val="2"/>
          </rPr>
          <t xml:space="preserve">IRRF -CELG  JANEIRO/24 LANÇADO NA PLANILHA DE FEVEREIRO/24.  DESPACHO Nº 332/2024/SES/GMAE - CG-14421
</t>
        </r>
      </text>
    </comment>
    <comment ref="F69" authorId="0" shapeId="0" xr:uid="{C8AE8B2F-8BEF-4632-B271-072016D7871F}">
      <text>
        <r>
          <rPr>
            <b/>
            <sz val="9"/>
            <color indexed="81"/>
            <rFont val="Segoe UI"/>
            <family val="2"/>
          </rPr>
          <t xml:space="preserve">R$ 74.475,71-  E       R$ 1.156,34  </t>
        </r>
        <r>
          <rPr>
            <sz val="9"/>
            <color indexed="81"/>
            <rFont val="Segoe UI"/>
            <family val="2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80" authorId="1" shapeId="0" xr:uid="{2A1D202D-F72B-416B-9B1E-F99ECF5646DB}">
      <text>
        <r>
          <rPr>
            <b/>
            <sz val="9"/>
            <color indexed="81"/>
            <rFont val="Segoe UI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<sst xmlns="http://schemas.openxmlformats.org/spreadsheetml/2006/main" count="148" uniqueCount="63">
  <si>
    <t>Relatório Resumido da Execução Orçamentária e Financeira por Contrato de Gestão</t>
  </si>
  <si>
    <t>Mês/Ano:ABRIL/2024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</si>
  <si>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</si>
  <si>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</si>
  <si>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</si>
  <si>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</si>
  <si>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</si>
  <si>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</si>
  <si>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</si>
  <si>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</si>
  <si>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</si>
  <si>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</si>
  <si>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</si>
  <si>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</si>
  <si>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</si>
  <si>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</si>
  <si>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</si>
  <si>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</si>
  <si>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</si>
  <si>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</si>
  <si>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</si>
  <si>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</si>
  <si>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</si>
  <si>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</si>
  <si>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</si>
  <si>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</si>
  <si>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</si>
  <si>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</si>
  <si>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</si>
  <si>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</si>
  <si>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</si>
  <si>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</si>
  <si>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</si>
  <si>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</si>
  <si>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</si>
  <si>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</si>
  <si>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</si>
  <si>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</si>
  <si>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</si>
  <si>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</si>
  <si>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</si>
  <si>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</si>
  <si>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</si>
  <si>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</si>
  <si>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</si>
  <si>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</si>
  <si>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</si>
  <si>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</si>
  <si>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</si>
  <si>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</si>
  <si>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</si>
  <si>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</si>
  <si>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</si>
  <si>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Glosa Segurança Armada.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</si>
  <si>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</si>
  <si>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</si>
  <si>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</si>
  <si>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</t>
    </r>
    <r>
      <rPr>
        <sz val="10"/>
        <color rgb="FF000000"/>
        <rFont val="Calibri"/>
        <family val="2"/>
      </rPr>
      <t>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
.
Programa Federal: Assist. Financeira Complem. p/ Pagto do Piso Salarial dos
prof. de enfermagem - Portaria 1355/2023.</t>
    </r>
    <r>
      <rPr>
        <b/>
        <sz val="10"/>
        <color rgb="FF000000"/>
        <rFont val="Calibri"/>
        <family val="2"/>
        <charset val="1"/>
      </rPr>
      <t xml:space="preserve">
.
HERSO-PNE-OUT/23.....................................R$ 610,73
HERSO-PNE-NOV/23.....................................R$ 610,73
HERSO-PNE-13º/23.....................................R$ 13.981,78
Total a Pagar: 15.203,24.                                                                                                                                                                                                                                                                                                                                                                          8. Pagamentos (repasses – Restos a Pagar) 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PROC:202200010020876,IPGSE-HERSO, REF. AO REPASSE CONT. GESTÃO,3° T.A, REF. A NOVEMBRO 2023.
.
VALOR PAGO</t>
    </r>
    <r>
      <rPr>
        <b/>
        <sz val="10"/>
        <color rgb="FF000000"/>
        <rFont val="Calibri"/>
        <family val="2"/>
        <charset val="1"/>
      </rPr>
      <t xml:space="preserve">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PROC:202200010020876,IPGSE-HERSO, REF. AO REPASSE CONT. GESTÃO,3° T.A, REF.A DEZEMBRO 2023.
.
VALOR PAGO</t>
    </r>
    <r>
      <rPr>
        <b/>
        <sz val="10"/>
        <color rgb="FF000000"/>
        <rFont val="Calibri"/>
        <family val="2"/>
        <charset val="1"/>
      </rPr>
      <t xml:space="preserve">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</rPr>
      <t>PROC:202200010020876,IPGSE-HERSO, REF. AO REPASSE CONT. GESTÃO,3° T.A, REF.A NOVEMBRO 2023.
.
VALOR PAGO</t>
    </r>
    <r>
      <rPr>
        <b/>
        <sz val="10"/>
        <color rgb="FF000000"/>
        <rFont val="Calibri"/>
        <family val="2"/>
        <charset val="1"/>
      </rPr>
      <t>..............R$ 60.085,36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</si>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</sst>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2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Calibri"/>
      <family val="2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8" fillId="0" borderId="0" applyBorder="0" applyProtection="0"/>
    <xf numFmtId="0" fontId="1" fillId="0" borderId="0"/>
    <xf numFmtId="164" fontId="1" fillId="0" borderId="0" applyBorder="0" applyProtection="0"/>
  </cellStyleXfs>
  <cellXfs count="7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3" xfId="0" applyFont="1" applyBorder="1" applyAlignment="1">
      <alignment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3" fontId="6" fillId="0" borderId="15" xfId="0" applyNumberFormat="1" applyFont="1" applyBorder="1" applyAlignment="1">
      <alignment horizontal="center" vertical="center" wrapText="1"/>
    </xf>
    <xf numFmtId="164" fontId="7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164" fontId="3" fillId="0" borderId="0" xfId="0" applyNumberFormat="1" applyFont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164" fontId="9" fillId="0" borderId="18" xfId="2" applyFont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11" fillId="0" borderId="18" xfId="2" applyFont="1" applyBorder="1" applyAlignment="1" applyProtection="1">
      <alignment horizontal="center" vertical="center" wrapText="1"/>
    </xf>
    <xf numFmtId="164" fontId="11" fillId="0" borderId="18" xfId="2" applyFont="1" applyBorder="1" applyAlignment="1" applyProtection="1">
      <alignment vertical="center" wrapText="1"/>
    </xf>
    <xf numFmtId="0" fontId="10" fillId="0" borderId="18" xfId="0" applyFont="1" applyBorder="1" applyAlignment="1">
      <alignment vertical="center" wrapText="1"/>
    </xf>
    <xf numFmtId="164" fontId="6" fillId="0" borderId="18" xfId="1" applyFont="1" applyBorder="1" applyAlignment="1" applyProtection="1">
      <alignment horizontal="center" vertical="center" wrapText="1"/>
    </xf>
    <xf numFmtId="4" fontId="9" fillId="0" borderId="18" xfId="3" applyNumberFormat="1" applyFont="1" applyBorder="1" applyAlignment="1">
      <alignment horizontal="center" vertical="center" wrapText="1"/>
    </xf>
    <xf numFmtId="4" fontId="6" fillId="0" borderId="18" xfId="1" applyNumberFormat="1" applyFont="1" applyBorder="1" applyAlignment="1" applyProtection="1">
      <alignment horizontal="center" vertical="center" wrapText="1"/>
    </xf>
    <xf numFmtId="164" fontId="9" fillId="0" borderId="19" xfId="4" applyFont="1" applyBorder="1" applyAlignment="1" applyProtection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5" borderId="18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4" fillId="2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5">
    <cellStyle name="Normal" xfId="0" builtinId="0"/>
    <cellStyle name="Normal 65" xfId="3" xr:uid="{E50A74C0-36A7-4FC2-87D3-05E516E064BA}"/>
    <cellStyle name="Vírgula" xfId="1" builtinId="3"/>
    <cellStyle name="Vírgula 17 2 3" xfId="2" xr:uid="{D82852BD-7E2E-4274-B416-06ACD675AAF8}"/>
    <cellStyle name="Vírgula 44" xfId="4" xr:uid="{CB46B019-A5A6-46C0-ADDA-2967C785D8A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DC240-4642-4AC2-9B00-5E68995B2F47}">
  <sheetPr codeName="Planilha10" filterMode="1">
    <tabColor rgb="FF00B0F0"/>
    <pageSetUpPr fitToPage="1"/>
  </sheetPr>
  <dimension ref="A1:V131"/>
  <sheetViews>
    <sheetView tabSelected="1" zoomScaleNormal="100" workbookViewId="0">
      <selection activeCell="A15" sqref="A15:O15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52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</cols>
  <sheetData>
    <row r="1" spans="1:22" ht="36" customHeight="1" x14ac:dyDescent="0.25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</row>
    <row r="2" spans="1:2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</row>
    <row r="3" spans="1:22" x14ac:dyDescent="0.25">
      <c r="A3" s="77" t="s">
        <v>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</row>
    <row r="4" spans="1:2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2"/>
      <c r="P4" s="2"/>
      <c r="Q4" s="2"/>
      <c r="R4" s="2"/>
      <c r="S4" s="2"/>
      <c r="T4" s="2"/>
      <c r="U4" s="2"/>
      <c r="V4" s="2"/>
    </row>
    <row r="5" spans="1:22" ht="18" customHeight="1" x14ac:dyDescent="0.25">
      <c r="A5" s="75" t="s">
        <v>2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</row>
    <row r="6" spans="1:22" ht="16.5" customHeight="1" x14ac:dyDescent="0.25">
      <c r="A6" s="73" t="s">
        <v>3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2"/>
      <c r="P6" s="2"/>
      <c r="Q6" s="2"/>
      <c r="R6" s="2"/>
      <c r="S6" s="2"/>
      <c r="T6" s="2"/>
      <c r="U6" s="2"/>
      <c r="V6" s="2"/>
    </row>
    <row r="7" spans="1:22" ht="16.5" customHeight="1" x14ac:dyDescent="0.25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2"/>
      <c r="P7" s="2"/>
      <c r="Q7" s="2"/>
      <c r="R7" s="2"/>
      <c r="S7" s="2"/>
      <c r="T7" s="2"/>
      <c r="U7" s="2"/>
      <c r="V7" s="2"/>
    </row>
    <row r="8" spans="1:22" ht="16.5" customHeight="1" x14ac:dyDescent="0.25">
      <c r="A8" s="75" t="s">
        <v>4</v>
      </c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</row>
    <row r="9" spans="1:22" ht="15.75" customHeight="1" x14ac:dyDescent="0.25">
      <c r="A9" s="73" t="s">
        <v>5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2"/>
      <c r="P9" s="2"/>
      <c r="Q9" s="2"/>
      <c r="R9" s="2"/>
      <c r="S9" s="2"/>
      <c r="T9" s="2"/>
      <c r="U9" s="2"/>
      <c r="V9" s="2"/>
    </row>
    <row r="10" spans="1:22" ht="15.75" customHeight="1" x14ac:dyDescent="0.25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2"/>
      <c r="P10" s="2"/>
      <c r="Q10" s="2"/>
      <c r="R10" s="2"/>
      <c r="S10" s="2"/>
      <c r="T10" s="2"/>
      <c r="U10" s="2"/>
      <c r="V10" s="2"/>
    </row>
    <row r="11" spans="1:22" ht="18.75" customHeight="1" x14ac:dyDescent="0.25">
      <c r="A11" s="75" t="s">
        <v>6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</row>
    <row r="12" spans="1:22" ht="15.75" customHeight="1" thickBot="1" x14ac:dyDescent="0.3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2"/>
      <c r="P12" s="2"/>
      <c r="Q12" s="2"/>
      <c r="R12" s="2"/>
      <c r="S12" s="2"/>
      <c r="T12" s="2"/>
      <c r="U12" s="2"/>
      <c r="V12" s="2"/>
    </row>
    <row r="13" spans="1:22" ht="15.75" customHeight="1" thickBot="1" x14ac:dyDescent="0.3">
      <c r="A13" s="68" t="s">
        <v>7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</row>
    <row r="14" spans="1:22" ht="31.5" customHeight="1" thickBot="1" x14ac:dyDescent="0.3">
      <c r="A14" s="68" t="s">
        <v>8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</row>
    <row r="15" spans="1:22" ht="15.75" thickBot="1" x14ac:dyDescent="0.3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3"/>
      <c r="Q15" s="3"/>
      <c r="R15" s="3"/>
      <c r="S15" s="3"/>
      <c r="T15" s="3"/>
      <c r="U15" s="3"/>
      <c r="V15" s="3"/>
    </row>
    <row r="16" spans="1:22" ht="15.75" customHeight="1" thickBot="1" x14ac:dyDescent="0.3">
      <c r="A16" s="68" t="s">
        <v>9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</row>
    <row r="17" spans="1:22" ht="25.5" customHeight="1" thickBot="1" x14ac:dyDescent="0.3">
      <c r="A17" s="68" t="s">
        <v>10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</row>
    <row r="18" spans="1:22" ht="15.75" customHeight="1" thickBot="1" x14ac:dyDescent="0.3">
      <c r="A18" s="69" t="s">
        <v>11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</row>
    <row r="19" spans="1:22" s="5" customFormat="1" ht="15.75" customHeight="1" thickBot="1" x14ac:dyDescent="0.3">
      <c r="A19" s="70" t="s">
        <v>12</v>
      </c>
      <c r="B19" s="4"/>
      <c r="C19" s="71" t="s">
        <v>13</v>
      </c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</row>
    <row r="20" spans="1:22" s="5" customFormat="1" ht="81" customHeight="1" thickBot="1" x14ac:dyDescent="0.3">
      <c r="A20" s="70"/>
      <c r="B20" s="72" t="s">
        <v>14</v>
      </c>
      <c r="C20" s="66" t="s">
        <v>15</v>
      </c>
      <c r="D20" s="65" t="s">
        <v>16</v>
      </c>
      <c r="E20" s="65"/>
      <c r="F20" s="65"/>
      <c r="G20" s="65" t="s">
        <v>17</v>
      </c>
      <c r="H20" s="65"/>
      <c r="I20" s="65"/>
      <c r="J20" s="6" t="s">
        <v>18</v>
      </c>
      <c r="K20" s="65" t="s">
        <v>19</v>
      </c>
      <c r="L20" s="65"/>
      <c r="M20" s="65"/>
      <c r="N20" s="65"/>
      <c r="O20" s="65" t="s">
        <v>20</v>
      </c>
      <c r="P20" s="65"/>
      <c r="Q20" s="6" t="s">
        <v>21</v>
      </c>
      <c r="R20" s="65" t="s">
        <v>22</v>
      </c>
      <c r="S20" s="65"/>
      <c r="T20" s="65" t="s">
        <v>23</v>
      </c>
      <c r="U20" s="65"/>
      <c r="V20" s="66" t="s">
        <v>24</v>
      </c>
    </row>
    <row r="21" spans="1:22" s="5" customFormat="1" ht="37.5" customHeight="1" thickBot="1" x14ac:dyDescent="0.3">
      <c r="A21" s="70"/>
      <c r="B21" s="72"/>
      <c r="C21" s="66"/>
      <c r="D21" s="7" t="s">
        <v>25</v>
      </c>
      <c r="E21" s="7" t="s">
        <v>26</v>
      </c>
      <c r="F21" s="7" t="s">
        <v>27</v>
      </c>
      <c r="G21" s="7" t="s">
        <v>25</v>
      </c>
      <c r="H21" s="7" t="s">
        <v>26</v>
      </c>
      <c r="I21" s="7" t="s">
        <v>27</v>
      </c>
      <c r="J21" s="7" t="s">
        <v>25</v>
      </c>
      <c r="K21" s="7" t="s">
        <v>28</v>
      </c>
      <c r="L21" s="7" t="s">
        <v>25</v>
      </c>
      <c r="M21" s="7" t="s">
        <v>26</v>
      </c>
      <c r="N21" s="7" t="s">
        <v>27</v>
      </c>
      <c r="O21" s="7" t="s">
        <v>25</v>
      </c>
      <c r="P21" s="7" t="s">
        <v>26</v>
      </c>
      <c r="Q21" s="7"/>
      <c r="R21" s="7" t="s">
        <v>25</v>
      </c>
      <c r="S21" s="7" t="s">
        <v>26</v>
      </c>
      <c r="T21" s="7" t="s">
        <v>25</v>
      </c>
      <c r="U21" s="7" t="s">
        <v>29</v>
      </c>
      <c r="V21" s="66"/>
    </row>
    <row r="22" spans="1:22" s="5" customFormat="1" ht="15.75" thickBot="1" x14ac:dyDescent="0.3">
      <c r="A22" s="8">
        <v>45292</v>
      </c>
      <c r="B22" s="9">
        <f>5500744.97+1955104.98</f>
        <v>7455849.9499999993</v>
      </c>
      <c r="C22" s="10">
        <v>5500744.9699999988</v>
      </c>
      <c r="D22" s="11">
        <v>20927124</v>
      </c>
      <c r="E22" s="11"/>
      <c r="F22" s="11"/>
      <c r="G22" s="11">
        <v>9301699.9000000022</v>
      </c>
      <c r="H22" s="11"/>
      <c r="I22" s="12"/>
      <c r="J22" s="13">
        <v>2185571.02</v>
      </c>
      <c r="K22" s="14">
        <v>45292</v>
      </c>
      <c r="L22" s="15">
        <v>4115849.95</v>
      </c>
      <c r="M22" s="15"/>
      <c r="N22" s="15"/>
      <c r="O22" s="16"/>
      <c r="P22" s="16"/>
      <c r="Q22" s="16"/>
      <c r="R22" s="16"/>
      <c r="S22" s="16"/>
      <c r="T22" s="16"/>
      <c r="U22" s="16"/>
      <c r="V22" s="11">
        <f t="shared" ref="V22:V42" si="0">L22+M22+N22+R22+S22+T22+U22</f>
        <v>4115849.95</v>
      </c>
    </row>
    <row r="23" spans="1:22" s="5" customFormat="1" ht="15.75" thickBot="1" x14ac:dyDescent="0.3">
      <c r="A23" s="8">
        <v>45292</v>
      </c>
      <c r="B23" s="17"/>
      <c r="C23" s="10"/>
      <c r="D23" s="11"/>
      <c r="E23" s="11"/>
      <c r="F23" s="11"/>
      <c r="G23" s="11"/>
      <c r="H23" s="11"/>
      <c r="I23" s="12"/>
      <c r="J23" s="13"/>
      <c r="K23" s="14">
        <v>45289</v>
      </c>
      <c r="L23" s="15"/>
      <c r="M23" s="15"/>
      <c r="N23" s="15"/>
      <c r="O23" s="16"/>
      <c r="P23" s="16"/>
      <c r="Q23" s="16"/>
      <c r="R23" s="15">
        <v>7084.69</v>
      </c>
      <c r="S23" s="16"/>
      <c r="T23" s="16"/>
      <c r="U23" s="16"/>
      <c r="V23" s="11">
        <f t="shared" si="0"/>
        <v>7084.69</v>
      </c>
    </row>
    <row r="24" spans="1:22" s="5" customFormat="1" ht="15.75" thickBot="1" x14ac:dyDescent="0.3">
      <c r="A24" s="8">
        <v>45292</v>
      </c>
      <c r="B24" s="17"/>
      <c r="C24" s="10"/>
      <c r="D24" s="11"/>
      <c r="E24" s="11"/>
      <c r="F24" s="11"/>
      <c r="G24" s="11"/>
      <c r="H24" s="11"/>
      <c r="I24" s="12"/>
      <c r="J24" s="13"/>
      <c r="K24" s="14">
        <v>45231</v>
      </c>
      <c r="L24" s="15"/>
      <c r="M24" s="15"/>
      <c r="N24" s="15"/>
      <c r="O24" s="16"/>
      <c r="P24" s="16"/>
      <c r="Q24" s="16"/>
      <c r="R24" s="15">
        <v>7084.69</v>
      </c>
      <c r="S24" s="16"/>
      <c r="T24" s="16"/>
      <c r="U24" s="16"/>
      <c r="V24" s="11">
        <f t="shared" si="0"/>
        <v>7084.69</v>
      </c>
    </row>
    <row r="25" spans="1:22" s="5" customFormat="1" ht="15.75" thickBot="1" x14ac:dyDescent="0.3">
      <c r="A25" s="18">
        <v>45323</v>
      </c>
      <c r="B25" s="9">
        <f>5500744.97+1955104.98</f>
        <v>7455849.9499999993</v>
      </c>
      <c r="C25" s="11">
        <v>5500744.9699999988</v>
      </c>
      <c r="D25" s="11"/>
      <c r="E25" s="11"/>
      <c r="F25" s="11"/>
      <c r="G25" s="11">
        <v>5485849.9500000002</v>
      </c>
      <c r="H25" s="11"/>
      <c r="I25" s="19"/>
      <c r="J25" s="20">
        <v>2073300.24</v>
      </c>
      <c r="K25" s="14">
        <v>45292</v>
      </c>
      <c r="L25" s="15">
        <v>300000</v>
      </c>
      <c r="M25" s="15"/>
      <c r="N25" s="21"/>
      <c r="O25" s="22"/>
      <c r="P25" s="22"/>
      <c r="Q25" s="22"/>
      <c r="R25" s="15"/>
      <c r="S25" s="22"/>
      <c r="T25" s="22"/>
      <c r="U25" s="22"/>
      <c r="V25" s="11">
        <f t="shared" si="0"/>
        <v>300000</v>
      </c>
    </row>
    <row r="26" spans="1:22" s="5" customFormat="1" ht="15.75" thickBot="1" x14ac:dyDescent="0.3">
      <c r="A26" s="18">
        <v>45323</v>
      </c>
      <c r="B26" s="17"/>
      <c r="C26" s="11"/>
      <c r="D26" s="11"/>
      <c r="E26" s="11"/>
      <c r="F26" s="11"/>
      <c r="G26" s="11"/>
      <c r="H26" s="11"/>
      <c r="I26" s="19"/>
      <c r="J26" s="20"/>
      <c r="K26" s="14">
        <v>45231</v>
      </c>
      <c r="L26" s="15"/>
      <c r="M26" s="15"/>
      <c r="N26" s="21"/>
      <c r="O26" s="22"/>
      <c r="P26" s="22"/>
      <c r="Q26" s="22"/>
      <c r="R26" s="15">
        <v>60085.359999999993</v>
      </c>
      <c r="S26" s="23"/>
      <c r="T26" s="22">
        <v>14592.51</v>
      </c>
      <c r="U26" s="22"/>
      <c r="V26" s="11">
        <f t="shared" si="0"/>
        <v>74677.87</v>
      </c>
    </row>
    <row r="27" spans="1:22" s="5" customFormat="1" ht="15.75" thickBot="1" x14ac:dyDescent="0.3">
      <c r="A27" s="18">
        <v>45323</v>
      </c>
      <c r="B27" s="17"/>
      <c r="C27" s="11"/>
      <c r="D27" s="11"/>
      <c r="E27" s="11"/>
      <c r="F27" s="11"/>
      <c r="G27" s="11"/>
      <c r="H27" s="11"/>
      <c r="I27" s="19"/>
      <c r="J27" s="20"/>
      <c r="K27" s="14">
        <v>45200</v>
      </c>
      <c r="L27" s="15"/>
      <c r="M27" s="15"/>
      <c r="N27" s="21"/>
      <c r="O27" s="22"/>
      <c r="P27" s="22"/>
      <c r="Q27" s="22"/>
      <c r="R27" s="15"/>
      <c r="S27" s="22"/>
      <c r="T27" s="15">
        <v>610.73</v>
      </c>
      <c r="U27" s="22"/>
      <c r="V27" s="11">
        <f t="shared" si="0"/>
        <v>610.73</v>
      </c>
    </row>
    <row r="28" spans="1:22" s="5" customFormat="1" ht="15.75" thickBot="1" x14ac:dyDescent="0.3">
      <c r="A28" s="18">
        <v>45323</v>
      </c>
      <c r="B28" s="17"/>
      <c r="C28" s="11"/>
      <c r="D28" s="11"/>
      <c r="E28" s="11"/>
      <c r="F28" s="11"/>
      <c r="G28" s="11"/>
      <c r="H28" s="11"/>
      <c r="I28" s="19"/>
      <c r="J28" s="20"/>
      <c r="K28" s="14">
        <v>45323</v>
      </c>
      <c r="L28" s="15">
        <v>5185849.9499999993</v>
      </c>
      <c r="M28" s="15"/>
      <c r="N28" s="21"/>
      <c r="O28" s="22"/>
      <c r="P28" s="22"/>
      <c r="Q28" s="22"/>
      <c r="R28" s="15"/>
      <c r="S28" s="22"/>
      <c r="T28" s="22"/>
      <c r="U28" s="22"/>
      <c r="V28" s="11">
        <f t="shared" si="0"/>
        <v>5185849.9499999993</v>
      </c>
    </row>
    <row r="29" spans="1:22" s="5" customFormat="1" ht="15.75" thickBot="1" x14ac:dyDescent="0.3">
      <c r="A29" s="8">
        <v>45352</v>
      </c>
      <c r="B29" s="9">
        <f>5500744.97+1955104.98</f>
        <v>7455849.9499999993</v>
      </c>
      <c r="C29" s="11">
        <v>5500744.9699999988</v>
      </c>
      <c r="D29" s="11"/>
      <c r="E29" s="11">
        <v>3366</v>
      </c>
      <c r="F29" s="11"/>
      <c r="G29" s="11">
        <v>854428.98</v>
      </c>
      <c r="H29" s="11"/>
      <c r="I29" s="19"/>
      <c r="J29" s="20">
        <v>2081297.3</v>
      </c>
      <c r="K29" s="14">
        <v>45292</v>
      </c>
      <c r="L29" s="15">
        <v>774983.45</v>
      </c>
      <c r="M29" s="15"/>
      <c r="N29" s="21"/>
      <c r="O29" s="22"/>
      <c r="P29" s="22"/>
      <c r="Q29" s="22"/>
      <c r="R29" s="15"/>
      <c r="S29" s="22"/>
      <c r="T29" s="22"/>
      <c r="U29" s="22"/>
      <c r="V29" s="11">
        <f t="shared" si="0"/>
        <v>774983.45</v>
      </c>
    </row>
    <row r="30" spans="1:22" s="5" customFormat="1" ht="15.75" thickBot="1" x14ac:dyDescent="0.3">
      <c r="A30" s="8">
        <v>45352</v>
      </c>
      <c r="B30" s="17"/>
      <c r="C30" s="11"/>
      <c r="D30" s="11"/>
      <c r="E30" s="11"/>
      <c r="F30" s="11"/>
      <c r="G30" s="11"/>
      <c r="H30" s="11"/>
      <c r="I30" s="19"/>
      <c r="J30" s="20"/>
      <c r="K30" s="14">
        <v>45380</v>
      </c>
      <c r="L30" s="15">
        <v>5115849.95</v>
      </c>
      <c r="M30" s="15"/>
      <c r="N30" s="21"/>
      <c r="O30" s="22"/>
      <c r="P30" s="22"/>
      <c r="Q30" s="22"/>
      <c r="R30" s="22"/>
      <c r="S30" s="22"/>
      <c r="T30" s="22"/>
      <c r="U30" s="22"/>
      <c r="V30" s="11">
        <f t="shared" si="0"/>
        <v>5115849.95</v>
      </c>
    </row>
    <row r="31" spans="1:22" s="5" customFormat="1" ht="15.75" thickBot="1" x14ac:dyDescent="0.3">
      <c r="A31" s="18">
        <v>45383</v>
      </c>
      <c r="B31" s="9">
        <f>(5500744.97/30*23)+(1955104.98/30*23)</f>
        <v>5716151.6283333329</v>
      </c>
      <c r="C31" s="11">
        <v>4217237.8099999996</v>
      </c>
      <c r="D31" s="11">
        <v>33004469.82</v>
      </c>
      <c r="E31" s="11"/>
      <c r="F31" s="11"/>
      <c r="G31" s="11">
        <v>10225976.440000001</v>
      </c>
      <c r="H31" s="11">
        <v>42566</v>
      </c>
      <c r="I31" s="19"/>
      <c r="J31" s="20">
        <v>2156232.06</v>
      </c>
      <c r="K31" s="14">
        <v>45292</v>
      </c>
      <c r="L31" s="15">
        <v>79445.53</v>
      </c>
      <c r="M31" s="21"/>
      <c r="N31" s="21"/>
      <c r="O31" s="22"/>
      <c r="P31" s="22"/>
      <c r="Q31" s="22"/>
      <c r="R31" s="22"/>
      <c r="S31" s="22"/>
      <c r="T31" s="22"/>
      <c r="U31" s="22"/>
      <c r="V31" s="11">
        <f t="shared" si="0"/>
        <v>79445.53</v>
      </c>
    </row>
    <row r="32" spans="1:22" s="5" customFormat="1" ht="15.75" thickBot="1" x14ac:dyDescent="0.3">
      <c r="A32" s="8">
        <v>45383</v>
      </c>
      <c r="B32" s="17">
        <f>(5500744.97/30*7)+(2025933.36/30*7)</f>
        <v>1756224.9436666667</v>
      </c>
      <c r="C32" s="11">
        <v>1283507.1579999998</v>
      </c>
      <c r="D32" s="11"/>
      <c r="E32" s="11"/>
      <c r="F32" s="11"/>
      <c r="G32" s="11"/>
      <c r="H32" s="11"/>
      <c r="I32" s="19"/>
      <c r="J32" s="20">
        <v>456191.16</v>
      </c>
      <c r="K32" s="14">
        <v>45323</v>
      </c>
      <c r="L32" s="15">
        <v>196699.76</v>
      </c>
      <c r="M32" s="21"/>
      <c r="N32" s="21"/>
      <c r="O32" s="22"/>
      <c r="P32" s="22"/>
      <c r="Q32" s="22"/>
      <c r="R32" s="22"/>
      <c r="S32" s="22"/>
      <c r="T32" s="22"/>
      <c r="U32" s="22"/>
      <c r="V32" s="11">
        <f t="shared" si="0"/>
        <v>196699.76</v>
      </c>
    </row>
    <row r="33" spans="1:22" s="5" customFormat="1" ht="15.75" thickBot="1" x14ac:dyDescent="0.3">
      <c r="A33" s="18">
        <v>45383</v>
      </c>
      <c r="B33" s="17"/>
      <c r="C33" s="11"/>
      <c r="D33" s="11"/>
      <c r="E33" s="11"/>
      <c r="F33" s="11"/>
      <c r="G33" s="11"/>
      <c r="H33" s="11"/>
      <c r="I33" s="19"/>
      <c r="J33" s="20"/>
      <c r="K33" s="14">
        <v>45352</v>
      </c>
      <c r="L33" s="15">
        <v>70000</v>
      </c>
      <c r="M33" s="21"/>
      <c r="N33" s="21"/>
      <c r="O33" s="22"/>
      <c r="P33" s="22"/>
      <c r="Q33" s="22"/>
      <c r="R33" s="22"/>
      <c r="S33" s="22"/>
      <c r="T33" s="22"/>
      <c r="U33" s="22"/>
      <c r="V33" s="11">
        <f t="shared" si="0"/>
        <v>70000</v>
      </c>
    </row>
    <row r="34" spans="1:22" s="5" customFormat="1" ht="15.75" thickBot="1" x14ac:dyDescent="0.3">
      <c r="A34" s="8">
        <v>45383</v>
      </c>
      <c r="B34" s="17"/>
      <c r="C34" s="11"/>
      <c r="D34" s="11"/>
      <c r="E34" s="11"/>
      <c r="F34" s="11"/>
      <c r="G34" s="11"/>
      <c r="H34" s="11"/>
      <c r="I34" s="19"/>
      <c r="J34" s="20"/>
      <c r="K34" s="14">
        <v>45383</v>
      </c>
      <c r="L34" s="15">
        <v>3033728.41</v>
      </c>
      <c r="M34" s="21">
        <v>39200</v>
      </c>
      <c r="N34" s="21"/>
      <c r="O34" s="22"/>
      <c r="P34" s="22"/>
      <c r="Q34" s="22"/>
      <c r="R34" s="22"/>
      <c r="S34" s="22"/>
      <c r="T34" s="22"/>
      <c r="U34" s="22"/>
      <c r="V34" s="11">
        <f t="shared" si="0"/>
        <v>3072928.41</v>
      </c>
    </row>
    <row r="35" spans="1:22" s="5" customFormat="1" ht="15.75" thickBot="1" x14ac:dyDescent="0.3">
      <c r="A35" s="8">
        <v>45413</v>
      </c>
      <c r="B35" s="17">
        <f t="shared" ref="B35:B39" si="1">5500744.97+2025933.36</f>
        <v>7526678.3300000001</v>
      </c>
      <c r="C35" s="11">
        <v>5500744.9699999988</v>
      </c>
      <c r="D35" s="11"/>
      <c r="E35" s="11"/>
      <c r="F35" s="11"/>
      <c r="G35" s="11"/>
      <c r="H35" s="11"/>
      <c r="I35" s="19"/>
      <c r="J35" s="24">
        <v>2270000</v>
      </c>
      <c r="K35" s="25"/>
      <c r="L35" s="21"/>
      <c r="M35" s="21"/>
      <c r="N35" s="21"/>
      <c r="O35" s="22"/>
      <c r="P35" s="22"/>
      <c r="Q35" s="22"/>
      <c r="R35" s="21"/>
      <c r="S35" s="21"/>
      <c r="T35" s="22"/>
      <c r="U35" s="22"/>
      <c r="V35" s="11">
        <f t="shared" si="0"/>
        <v>0</v>
      </c>
    </row>
    <row r="36" spans="1:22" s="5" customFormat="1" ht="15.75" thickBot="1" x14ac:dyDescent="0.3">
      <c r="A36" s="18">
        <v>45444</v>
      </c>
      <c r="B36" s="17">
        <f t="shared" si="1"/>
        <v>7526678.3300000001</v>
      </c>
      <c r="C36" s="11">
        <v>5500744.9699999988</v>
      </c>
      <c r="D36" s="11"/>
      <c r="E36" s="11"/>
      <c r="F36" s="11"/>
      <c r="G36" s="11"/>
      <c r="H36" s="11"/>
      <c r="I36" s="19"/>
      <c r="J36" s="24">
        <v>2270000</v>
      </c>
      <c r="K36" s="25"/>
      <c r="L36" s="21"/>
      <c r="M36" s="21"/>
      <c r="N36" s="21"/>
      <c r="O36" s="22"/>
      <c r="P36" s="22"/>
      <c r="Q36" s="22"/>
      <c r="R36" s="21"/>
      <c r="S36" s="21"/>
      <c r="T36" s="22"/>
      <c r="U36" s="22"/>
      <c r="V36" s="11">
        <f t="shared" si="0"/>
        <v>0</v>
      </c>
    </row>
    <row r="37" spans="1:22" s="5" customFormat="1" ht="15.75" thickBot="1" x14ac:dyDescent="0.3">
      <c r="A37" s="8">
        <v>45474</v>
      </c>
      <c r="B37" s="17">
        <f t="shared" si="1"/>
        <v>7526678.3300000001</v>
      </c>
      <c r="C37" s="11">
        <v>5500744.9699999988</v>
      </c>
      <c r="D37" s="11"/>
      <c r="E37" s="11"/>
      <c r="F37" s="11"/>
      <c r="G37" s="11"/>
      <c r="H37" s="11"/>
      <c r="I37" s="19"/>
      <c r="J37" s="24">
        <v>2270000</v>
      </c>
      <c r="K37" s="25"/>
      <c r="L37" s="21"/>
      <c r="M37" s="21"/>
      <c r="N37" s="21"/>
      <c r="O37" s="22"/>
      <c r="P37" s="22"/>
      <c r="Q37" s="22"/>
      <c r="R37" s="21"/>
      <c r="S37" s="21"/>
      <c r="T37" s="22"/>
      <c r="U37" s="22"/>
      <c r="V37" s="11">
        <f t="shared" si="0"/>
        <v>0</v>
      </c>
    </row>
    <row r="38" spans="1:22" s="5" customFormat="1" ht="15.75" thickBot="1" x14ac:dyDescent="0.3">
      <c r="A38" s="18">
        <v>45505</v>
      </c>
      <c r="B38" s="17">
        <f t="shared" si="1"/>
        <v>7526678.3300000001</v>
      </c>
      <c r="C38" s="11">
        <v>5500744.9699999988</v>
      </c>
      <c r="D38" s="11"/>
      <c r="E38" s="11"/>
      <c r="F38" s="11"/>
      <c r="G38" s="11"/>
      <c r="H38" s="11"/>
      <c r="I38" s="19"/>
      <c r="J38" s="24">
        <v>2270000</v>
      </c>
      <c r="K38" s="25"/>
      <c r="L38" s="21"/>
      <c r="M38" s="21"/>
      <c r="N38" s="21"/>
      <c r="O38" s="22"/>
      <c r="P38" s="22"/>
      <c r="Q38" s="22"/>
      <c r="R38" s="21"/>
      <c r="S38" s="21"/>
      <c r="T38" s="22"/>
      <c r="U38" s="22"/>
      <c r="V38" s="11">
        <f t="shared" si="0"/>
        <v>0</v>
      </c>
    </row>
    <row r="39" spans="1:22" s="5" customFormat="1" ht="15.75" thickBot="1" x14ac:dyDescent="0.3">
      <c r="A39" s="8">
        <v>45536</v>
      </c>
      <c r="B39" s="17">
        <f t="shared" si="1"/>
        <v>7526678.3300000001</v>
      </c>
      <c r="C39" s="11">
        <v>5500744.9699999988</v>
      </c>
      <c r="D39" s="11"/>
      <c r="E39" s="11"/>
      <c r="F39" s="11"/>
      <c r="G39" s="11"/>
      <c r="H39" s="11"/>
      <c r="I39" s="19"/>
      <c r="J39" s="24">
        <v>2270000</v>
      </c>
      <c r="K39" s="25"/>
      <c r="L39" s="21"/>
      <c r="M39" s="21"/>
      <c r="N39" s="21"/>
      <c r="O39" s="22"/>
      <c r="P39" s="22"/>
      <c r="Q39" s="22"/>
      <c r="R39" s="21"/>
      <c r="S39" s="21"/>
      <c r="T39" s="22"/>
      <c r="U39" s="22"/>
      <c r="V39" s="11">
        <f t="shared" si="0"/>
        <v>0</v>
      </c>
    </row>
    <row r="40" spans="1:22" s="5" customFormat="1" ht="15.75" thickBot="1" x14ac:dyDescent="0.3">
      <c r="A40" s="18">
        <v>45566</v>
      </c>
      <c r="B40" s="17">
        <f>(5500744.97/30*20)+(2025933.36/30*20)</f>
        <v>5017785.5533333337</v>
      </c>
      <c r="C40" s="11">
        <v>3667163.31</v>
      </c>
      <c r="D40" s="11"/>
      <c r="E40" s="11"/>
      <c r="F40" s="11"/>
      <c r="G40" s="11"/>
      <c r="H40" s="11"/>
      <c r="I40" s="19"/>
      <c r="J40" s="24">
        <v>2270000</v>
      </c>
      <c r="K40" s="25"/>
      <c r="L40" s="21"/>
      <c r="M40" s="21"/>
      <c r="N40" s="21"/>
      <c r="O40" s="22"/>
      <c r="P40" s="22"/>
      <c r="Q40" s="22"/>
      <c r="R40" s="21"/>
      <c r="S40" s="21"/>
      <c r="T40" s="22"/>
      <c r="U40" s="22"/>
      <c r="V40" s="11">
        <f t="shared" si="0"/>
        <v>0</v>
      </c>
    </row>
    <row r="41" spans="1:22" s="5" customFormat="1" ht="15.75" thickBot="1" x14ac:dyDescent="0.3">
      <c r="A41" s="8">
        <v>45597</v>
      </c>
      <c r="B41" s="17"/>
      <c r="C41" s="11"/>
      <c r="D41" s="11"/>
      <c r="E41" s="11"/>
      <c r="F41" s="11"/>
      <c r="G41" s="11"/>
      <c r="H41" s="11"/>
      <c r="I41" s="19"/>
      <c r="J41" s="24"/>
      <c r="K41" s="25"/>
      <c r="L41" s="21"/>
      <c r="M41" s="21"/>
      <c r="N41" s="21"/>
      <c r="O41" s="22"/>
      <c r="P41" s="22"/>
      <c r="Q41" s="22"/>
      <c r="R41" s="21"/>
      <c r="S41" s="21"/>
      <c r="T41" s="22"/>
      <c r="U41" s="22"/>
      <c r="V41" s="11">
        <f t="shared" si="0"/>
        <v>0</v>
      </c>
    </row>
    <row r="42" spans="1:22" s="5" customFormat="1" ht="15.75" thickBot="1" x14ac:dyDescent="0.3">
      <c r="A42" s="18">
        <v>45627</v>
      </c>
      <c r="B42" s="17"/>
      <c r="C42" s="11"/>
      <c r="D42" s="11"/>
      <c r="E42" s="11"/>
      <c r="F42" s="11"/>
      <c r="G42" s="11"/>
      <c r="H42" s="11"/>
      <c r="I42" s="19"/>
      <c r="J42" s="24"/>
      <c r="K42" s="25"/>
      <c r="L42" s="21"/>
      <c r="M42" s="21"/>
      <c r="N42" s="21"/>
      <c r="O42" s="22"/>
      <c r="P42" s="22"/>
      <c r="Q42" s="22"/>
      <c r="R42" s="21"/>
      <c r="S42" s="21"/>
      <c r="T42" s="22"/>
      <c r="U42" s="22"/>
      <c r="V42" s="11">
        <f t="shared" si="0"/>
        <v>0</v>
      </c>
    </row>
    <row r="43" spans="1:22" s="5" customFormat="1" ht="15.75" thickBot="1" x14ac:dyDescent="0.3">
      <c r="A43" s="26"/>
      <c r="B43" s="27">
        <f t="shared" ref="B43:I43" si="2">SUM(B22:B42)</f>
        <v>72491103.625333324</v>
      </c>
      <c r="C43" s="27">
        <f t="shared" si="2"/>
        <v>53173868.037999988</v>
      </c>
      <c r="D43" s="27">
        <f t="shared" si="2"/>
        <v>53931593.82</v>
      </c>
      <c r="E43" s="27">
        <f t="shared" si="2"/>
        <v>3366</v>
      </c>
      <c r="F43" s="27">
        <f t="shared" si="2"/>
        <v>0</v>
      </c>
      <c r="G43" s="27">
        <f t="shared" si="2"/>
        <v>25867955.270000003</v>
      </c>
      <c r="H43" s="27">
        <f t="shared" si="2"/>
        <v>42566</v>
      </c>
      <c r="I43" s="27">
        <f t="shared" si="2"/>
        <v>0</v>
      </c>
      <c r="J43" s="27">
        <f>SUM(J22:J34)</f>
        <v>8952591.7799999993</v>
      </c>
      <c r="K43" s="27"/>
      <c r="L43" s="27">
        <f t="shared" ref="L43:V43" si="3">SUM(L22:L42)</f>
        <v>18872406.999999996</v>
      </c>
      <c r="M43" s="27">
        <f t="shared" si="3"/>
        <v>39200</v>
      </c>
      <c r="N43" s="27">
        <f t="shared" si="3"/>
        <v>0</v>
      </c>
      <c r="O43" s="27">
        <f t="shared" si="3"/>
        <v>0</v>
      </c>
      <c r="P43" s="27">
        <f t="shared" si="3"/>
        <v>0</v>
      </c>
      <c r="Q43" s="27">
        <f t="shared" si="3"/>
        <v>0</v>
      </c>
      <c r="R43" s="27">
        <f t="shared" si="3"/>
        <v>74254.739999999991</v>
      </c>
      <c r="S43" s="27">
        <f t="shared" si="3"/>
        <v>0</v>
      </c>
      <c r="T43" s="27">
        <f t="shared" si="3"/>
        <v>15203.24</v>
      </c>
      <c r="U43" s="27">
        <f t="shared" si="3"/>
        <v>0</v>
      </c>
      <c r="V43" s="27">
        <f t="shared" si="3"/>
        <v>19001064.979999997</v>
      </c>
    </row>
    <row r="44" spans="1:22" x14ac:dyDescent="0.25">
      <c r="A44" s="28"/>
      <c r="B44" s="28"/>
      <c r="C44" s="29"/>
      <c r="D44" s="28"/>
      <c r="E44" s="28"/>
      <c r="F44" s="30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spans="1:22" ht="41.25" customHeight="1" x14ac:dyDescent="0.25">
      <c r="A45" s="63" t="s">
        <v>30</v>
      </c>
      <c r="B45" s="63"/>
      <c r="C45" s="63"/>
      <c r="D45" s="63"/>
      <c r="E45" s="63"/>
      <c r="F45" s="28"/>
      <c r="G45" s="31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  <row r="46" spans="1:22" ht="15" customHeight="1" x14ac:dyDescent="0.25">
      <c r="A46" s="64" t="s">
        <v>31</v>
      </c>
      <c r="B46" s="64"/>
      <c r="C46" s="64"/>
      <c r="D46" s="64"/>
      <c r="E46" s="64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spans="1:22" ht="33" customHeight="1" x14ac:dyDescent="0.25">
      <c r="A47" s="57" t="s">
        <v>32</v>
      </c>
      <c r="B47" s="57"/>
      <c r="C47" s="57"/>
      <c r="D47" s="57"/>
      <c r="E47" s="57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48" spans="1:22" ht="15" customHeight="1" x14ac:dyDescent="0.25">
      <c r="A48" s="57" t="s">
        <v>33</v>
      </c>
      <c r="B48" s="57"/>
      <c r="C48" s="57"/>
      <c r="D48" s="57"/>
      <c r="E48" s="57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</row>
    <row r="49" spans="1:22" ht="15" customHeight="1" x14ac:dyDescent="0.25">
      <c r="A49" s="57" t="s">
        <v>34</v>
      </c>
      <c r="B49" s="57"/>
      <c r="C49" s="57"/>
      <c r="D49" s="57"/>
      <c r="E49" s="57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</row>
    <row r="50" spans="1:22" ht="15" customHeight="1" x14ac:dyDescent="0.25">
      <c r="A50" s="57" t="s">
        <v>35</v>
      </c>
      <c r="B50" s="57"/>
      <c r="C50" s="57"/>
      <c r="D50" s="57"/>
      <c r="E50" s="57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</row>
    <row r="51" spans="1:22" ht="15" customHeight="1" x14ac:dyDescent="0.25">
      <c r="A51" s="57" t="s">
        <v>36</v>
      </c>
      <c r="B51" s="57"/>
      <c r="C51" s="57"/>
      <c r="D51" s="57"/>
      <c r="E51" s="57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</row>
    <row r="52" spans="1:22" x14ac:dyDescent="0.25">
      <c r="A52" s="28"/>
      <c r="B52" s="28"/>
      <c r="C52" s="29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spans="1:22" ht="15.75" customHeight="1" x14ac:dyDescent="0.25">
      <c r="A53" s="63" t="s">
        <v>37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spans="1:22" ht="38.25" customHeight="1" x14ac:dyDescent="0.25">
      <c r="A54" s="64" t="s">
        <v>31</v>
      </c>
      <c r="B54" s="64"/>
      <c r="C54" s="64"/>
      <c r="D54" s="64"/>
      <c r="E54" s="64"/>
      <c r="F54" s="32" t="s">
        <v>38</v>
      </c>
      <c r="G54" s="32" t="s">
        <v>39</v>
      </c>
      <c r="H54" s="32" t="s">
        <v>40</v>
      </c>
      <c r="I54" s="32" t="s">
        <v>41</v>
      </c>
      <c r="J54" s="32" t="s">
        <v>42</v>
      </c>
      <c r="K54" s="32" t="s">
        <v>43</v>
      </c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</row>
    <row r="55" spans="1:22" ht="36" x14ac:dyDescent="0.25">
      <c r="A55" s="57" t="s">
        <v>44</v>
      </c>
      <c r="B55" s="57"/>
      <c r="C55" s="57"/>
      <c r="D55" s="57"/>
      <c r="E55" s="57"/>
      <c r="F55" s="33">
        <v>31970.46</v>
      </c>
      <c r="G55" s="34" t="s">
        <v>45</v>
      </c>
      <c r="H55" s="35">
        <v>201800010008207</v>
      </c>
      <c r="I55" s="36">
        <v>45261</v>
      </c>
      <c r="J55" s="36">
        <v>45292</v>
      </c>
      <c r="K55" s="37" t="s">
        <v>46</v>
      </c>
      <c r="L55" s="61" t="e" cm="1">
        <f t="array" aca="1" ref="L55" ca="1">COMENTARIOCELULA(F55)</f>
        <v>#NAME?</v>
      </c>
      <c r="M55" s="62"/>
      <c r="N55" s="62"/>
      <c r="O55" s="62"/>
      <c r="P55" s="38"/>
      <c r="Q55" s="28"/>
      <c r="R55" s="28"/>
      <c r="S55" s="28"/>
      <c r="T55" s="28"/>
      <c r="U55" s="28"/>
      <c r="V55" s="28"/>
    </row>
    <row r="56" spans="1:22" ht="36" x14ac:dyDescent="0.25">
      <c r="A56" s="57" t="s">
        <v>44</v>
      </c>
      <c r="B56" s="57"/>
      <c r="C56" s="57"/>
      <c r="D56" s="57"/>
      <c r="E56" s="57"/>
      <c r="F56" s="33">
        <v>2057769.37</v>
      </c>
      <c r="G56" s="34" t="s">
        <v>45</v>
      </c>
      <c r="H56" s="35">
        <v>201800010008207</v>
      </c>
      <c r="I56" s="36">
        <v>45292</v>
      </c>
      <c r="J56" s="36">
        <v>45292</v>
      </c>
      <c r="K56" s="37" t="s">
        <v>46</v>
      </c>
      <c r="L56" s="61" t="e" cm="1">
        <f t="array" aca="1" ref="L56" ca="1">COMENTARIOCELULA(F56)</f>
        <v>#NAME?</v>
      </c>
      <c r="M56" s="62"/>
      <c r="N56" s="62"/>
      <c r="O56" s="62"/>
      <c r="P56" s="38"/>
      <c r="Q56" s="28"/>
      <c r="R56" s="28"/>
      <c r="S56" s="28"/>
      <c r="T56" s="28"/>
      <c r="U56" s="28"/>
      <c r="V56" s="28"/>
    </row>
    <row r="57" spans="1:22" ht="36" x14ac:dyDescent="0.25">
      <c r="A57" s="57" t="s">
        <v>44</v>
      </c>
      <c r="B57" s="57"/>
      <c r="C57" s="57"/>
      <c r="D57" s="57"/>
      <c r="E57" s="57"/>
      <c r="F57" s="33">
        <f>1997668.19</f>
        <v>1997668.19</v>
      </c>
      <c r="G57" s="34" t="s">
        <v>45</v>
      </c>
      <c r="H57" s="35">
        <v>201800010008207</v>
      </c>
      <c r="I57" s="36">
        <v>45323</v>
      </c>
      <c r="J57" s="36">
        <v>45324</v>
      </c>
      <c r="K57" s="37" t="s">
        <v>46</v>
      </c>
      <c r="L57" s="61" t="e" cm="1">
        <f t="array" aca="1" ref="L57" ca="1">COMENTARIOCELULA(F57)</f>
        <v>#NAME?</v>
      </c>
      <c r="M57" s="62"/>
      <c r="N57" s="62"/>
      <c r="O57" s="62"/>
      <c r="P57" s="38"/>
      <c r="Q57" s="28"/>
      <c r="R57" s="28"/>
      <c r="S57" s="28"/>
      <c r="T57" s="28"/>
      <c r="U57" s="28"/>
      <c r="V57" s="28"/>
    </row>
    <row r="58" spans="1:22" ht="36" x14ac:dyDescent="0.25">
      <c r="A58" s="57" t="s">
        <v>44</v>
      </c>
      <c r="B58" s="57"/>
      <c r="C58" s="57"/>
      <c r="D58" s="57"/>
      <c r="E58" s="57"/>
      <c r="F58" s="39">
        <f>2008735.5</f>
        <v>2008735.5</v>
      </c>
      <c r="G58" s="34" t="s">
        <v>45</v>
      </c>
      <c r="H58" s="35">
        <v>201800010008207</v>
      </c>
      <c r="I58" s="36">
        <v>45352</v>
      </c>
      <c r="J58" s="36">
        <v>45356</v>
      </c>
      <c r="K58" s="37" t="s">
        <v>46</v>
      </c>
      <c r="L58" s="61" t="e" cm="1">
        <f t="array" aca="1" ref="L58" ca="1">COMENTARIOCELULA(F58)</f>
        <v>#NAME?</v>
      </c>
      <c r="M58" s="62"/>
      <c r="N58" s="62"/>
      <c r="O58" s="62"/>
      <c r="P58" s="38"/>
      <c r="Q58" s="28"/>
      <c r="R58" s="28"/>
      <c r="S58" s="28"/>
      <c r="T58" s="28"/>
      <c r="U58" s="28"/>
      <c r="V58" s="28"/>
    </row>
    <row r="59" spans="1:22" ht="36" x14ac:dyDescent="0.25">
      <c r="A59" s="57" t="s">
        <v>44</v>
      </c>
      <c r="B59" s="57"/>
      <c r="C59" s="57"/>
      <c r="D59" s="57"/>
      <c r="E59" s="57"/>
      <c r="F59" s="39">
        <f>2200000-F60</f>
        <v>1743808.84</v>
      </c>
      <c r="G59" s="34" t="s">
        <v>45</v>
      </c>
      <c r="H59" s="35">
        <v>201800010008207</v>
      </c>
      <c r="I59" s="36">
        <v>45383</v>
      </c>
      <c r="J59" s="36">
        <v>45388</v>
      </c>
      <c r="K59" s="37" t="s">
        <v>46</v>
      </c>
      <c r="L59" s="61" t="e" cm="1">
        <f t="array" aca="1" ref="L59" ca="1">COMENTARIOCELULA(F59)</f>
        <v>#NAME?</v>
      </c>
      <c r="M59" s="62"/>
      <c r="N59" s="62"/>
      <c r="O59" s="62"/>
      <c r="P59" s="38"/>
      <c r="Q59" s="28"/>
      <c r="R59" s="28"/>
      <c r="S59" s="28"/>
      <c r="T59" s="28"/>
      <c r="U59" s="28"/>
      <c r="V59" s="28"/>
    </row>
    <row r="60" spans="1:22" ht="36" x14ac:dyDescent="0.25">
      <c r="A60" s="57" t="s">
        <v>44</v>
      </c>
      <c r="B60" s="57"/>
      <c r="C60" s="57"/>
      <c r="D60" s="57"/>
      <c r="E60" s="57"/>
      <c r="F60" s="40">
        <v>456191.16</v>
      </c>
      <c r="G60" s="34" t="s">
        <v>45</v>
      </c>
      <c r="H60" s="35">
        <v>201800010008207</v>
      </c>
      <c r="I60" s="36">
        <v>45383</v>
      </c>
      <c r="J60" s="36">
        <v>45388</v>
      </c>
      <c r="K60" s="41" t="s">
        <v>46</v>
      </c>
      <c r="L60" s="61" t="e" cm="1">
        <f t="array" aca="1" ref="L60" ca="1">COMENTARIOCELULA(F60)</f>
        <v>#NAME?</v>
      </c>
      <c r="M60" s="62"/>
      <c r="N60" s="62"/>
      <c r="O60" s="62"/>
      <c r="P60" s="38"/>
      <c r="Q60" s="28"/>
      <c r="R60" s="28"/>
      <c r="S60" s="28"/>
      <c r="T60" s="28"/>
      <c r="U60" s="28"/>
      <c r="V60" s="28"/>
    </row>
    <row r="61" spans="1:22" ht="36" hidden="1" x14ac:dyDescent="0.25">
      <c r="A61" s="57" t="s">
        <v>44</v>
      </c>
      <c r="B61" s="57"/>
      <c r="C61" s="57"/>
      <c r="D61" s="57"/>
      <c r="E61" s="57"/>
      <c r="F61" s="40">
        <v>2200000</v>
      </c>
      <c r="G61" s="34" t="s">
        <v>45</v>
      </c>
      <c r="H61" s="35">
        <v>201800010008207</v>
      </c>
      <c r="I61" s="36">
        <v>45444</v>
      </c>
      <c r="J61" s="36">
        <v>45452</v>
      </c>
      <c r="K61" s="41" t="s">
        <v>46</v>
      </c>
      <c r="L61" s="58" t="e" cm="1">
        <f t="array" aca="1" ref="L61" ca="1">COMENTARIOCELULA(F61)</f>
        <v>#NAME?</v>
      </c>
      <c r="M61" s="59"/>
      <c r="N61" s="59"/>
      <c r="O61" s="59"/>
      <c r="P61" s="38"/>
      <c r="Q61" s="28"/>
      <c r="R61" s="28"/>
      <c r="S61" s="28"/>
      <c r="T61" s="28"/>
      <c r="U61" s="28"/>
      <c r="V61" s="28"/>
    </row>
    <row r="62" spans="1:22" ht="36" hidden="1" x14ac:dyDescent="0.25">
      <c r="A62" s="57" t="s">
        <v>44</v>
      </c>
      <c r="B62" s="57"/>
      <c r="C62" s="57"/>
      <c r="D62" s="57"/>
      <c r="E62" s="57"/>
      <c r="F62" s="40">
        <v>2200000</v>
      </c>
      <c r="G62" s="34" t="s">
        <v>45</v>
      </c>
      <c r="H62" s="35">
        <v>201800010008207</v>
      </c>
      <c r="I62" s="36">
        <v>45474</v>
      </c>
      <c r="J62" s="36">
        <v>45484</v>
      </c>
      <c r="K62" s="41" t="s">
        <v>46</v>
      </c>
      <c r="L62" s="58" t="e" cm="1">
        <f t="array" aca="1" ref="L62" ca="1">COMENTARIOCELULA(F62)</f>
        <v>#NAME?</v>
      </c>
      <c r="M62" s="59"/>
      <c r="N62" s="59"/>
      <c r="O62" s="59"/>
      <c r="P62" s="38"/>
      <c r="Q62" s="28"/>
      <c r="R62" s="28"/>
      <c r="S62" s="28"/>
      <c r="T62" s="28"/>
      <c r="U62" s="28"/>
      <c r="V62" s="28"/>
    </row>
    <row r="63" spans="1:22" ht="36" hidden="1" x14ac:dyDescent="0.25">
      <c r="A63" s="57" t="s">
        <v>44</v>
      </c>
      <c r="B63" s="57"/>
      <c r="C63" s="57"/>
      <c r="D63" s="57"/>
      <c r="E63" s="57"/>
      <c r="F63" s="40">
        <v>2200000</v>
      </c>
      <c r="G63" s="34" t="s">
        <v>45</v>
      </c>
      <c r="H63" s="35">
        <v>201800010008207</v>
      </c>
      <c r="I63" s="36">
        <v>45505</v>
      </c>
      <c r="J63" s="36">
        <v>45516</v>
      </c>
      <c r="K63" s="41" t="s">
        <v>46</v>
      </c>
      <c r="L63" s="58" t="e" cm="1">
        <f t="array" aca="1" ref="L63" ca="1">COMENTARIOCELULA(F63)</f>
        <v>#NAME?</v>
      </c>
      <c r="M63" s="59"/>
      <c r="N63" s="59"/>
      <c r="O63" s="59"/>
      <c r="P63" s="38"/>
      <c r="Q63" s="28"/>
      <c r="R63" s="28"/>
      <c r="S63" s="28"/>
      <c r="T63" s="28"/>
      <c r="U63" s="28"/>
      <c r="V63" s="28"/>
    </row>
    <row r="64" spans="1:22" ht="36" hidden="1" x14ac:dyDescent="0.25">
      <c r="A64" s="57" t="s">
        <v>44</v>
      </c>
      <c r="B64" s="57"/>
      <c r="C64" s="57"/>
      <c r="D64" s="57"/>
      <c r="E64" s="57"/>
      <c r="F64" s="40">
        <v>2200000</v>
      </c>
      <c r="G64" s="34" t="s">
        <v>45</v>
      </c>
      <c r="H64" s="35">
        <v>201800010008207</v>
      </c>
      <c r="I64" s="36">
        <v>45536</v>
      </c>
      <c r="J64" s="36">
        <v>45548</v>
      </c>
      <c r="K64" s="41" t="s">
        <v>46</v>
      </c>
      <c r="L64" s="58" t="e" cm="1">
        <f t="array" aca="1" ref="L64" ca="1">COMENTARIOCELULA(F64)</f>
        <v>#NAME?</v>
      </c>
      <c r="M64" s="59"/>
      <c r="N64" s="59"/>
      <c r="O64" s="59"/>
      <c r="P64" s="38"/>
      <c r="Q64" s="28"/>
      <c r="R64" s="28"/>
      <c r="S64" s="28"/>
      <c r="T64" s="28"/>
      <c r="U64" s="28"/>
      <c r="V64" s="28"/>
    </row>
    <row r="65" spans="1:22" ht="36" hidden="1" x14ac:dyDescent="0.25">
      <c r="A65" s="57" t="s">
        <v>44</v>
      </c>
      <c r="B65" s="57"/>
      <c r="C65" s="57"/>
      <c r="D65" s="57"/>
      <c r="E65" s="57"/>
      <c r="F65" s="40">
        <v>2200000</v>
      </c>
      <c r="G65" s="34" t="s">
        <v>45</v>
      </c>
      <c r="H65" s="35">
        <v>201800010008207</v>
      </c>
      <c r="I65" s="36">
        <v>45566</v>
      </c>
      <c r="J65" s="36">
        <v>45580</v>
      </c>
      <c r="K65" s="41" t="s">
        <v>46</v>
      </c>
      <c r="L65" s="58" t="e" cm="1">
        <f t="array" aca="1" ref="L65" ca="1">COMENTARIOCELULA(F65)</f>
        <v>#NAME?</v>
      </c>
      <c r="M65" s="59"/>
      <c r="N65" s="59"/>
      <c r="O65" s="59"/>
      <c r="P65" s="38"/>
      <c r="Q65" s="28"/>
      <c r="R65" s="28"/>
      <c r="S65" s="28"/>
      <c r="T65" s="28"/>
      <c r="U65" s="28"/>
      <c r="V65" s="28"/>
    </row>
    <row r="66" spans="1:22" ht="36" hidden="1" x14ac:dyDescent="0.25">
      <c r="A66" s="57" t="s">
        <v>44</v>
      </c>
      <c r="B66" s="57"/>
      <c r="C66" s="57"/>
      <c r="D66" s="57"/>
      <c r="E66" s="57"/>
      <c r="F66" s="40">
        <v>2200000</v>
      </c>
      <c r="G66" s="34" t="s">
        <v>45</v>
      </c>
      <c r="H66" s="35">
        <v>201800010008207</v>
      </c>
      <c r="I66" s="36">
        <v>45597</v>
      </c>
      <c r="J66" s="36">
        <v>45612</v>
      </c>
      <c r="K66" s="41" t="s">
        <v>46</v>
      </c>
      <c r="L66" s="58" t="e" cm="1">
        <f t="array" aca="1" ref="L66" ca="1">COMENTARIOCELULA(F66)</f>
        <v>#NAME?</v>
      </c>
      <c r="M66" s="59"/>
      <c r="N66" s="59"/>
      <c r="O66" s="59"/>
      <c r="P66" s="38"/>
      <c r="Q66" s="28"/>
      <c r="R66" s="28"/>
      <c r="S66" s="28"/>
      <c r="T66" s="28"/>
      <c r="U66" s="28"/>
      <c r="V66" s="28"/>
    </row>
    <row r="67" spans="1:22" ht="36" hidden="1" x14ac:dyDescent="0.25">
      <c r="A67" s="57" t="s">
        <v>44</v>
      </c>
      <c r="B67" s="57"/>
      <c r="C67" s="57"/>
      <c r="D67" s="57"/>
      <c r="E67" s="57"/>
      <c r="F67" s="42"/>
      <c r="G67" s="34" t="s">
        <v>45</v>
      </c>
      <c r="H67" s="35">
        <v>201800010008207</v>
      </c>
      <c r="I67" s="36">
        <v>45627</v>
      </c>
      <c r="J67" s="36">
        <v>45644</v>
      </c>
      <c r="K67" s="41" t="s">
        <v>46</v>
      </c>
      <c r="L67" s="58" t="e" cm="1">
        <f t="array" aca="1" ref="L67" ca="1">COMENTARIOCELULA(F67)</f>
        <v>#NAME?</v>
      </c>
      <c r="M67" s="59"/>
      <c r="N67" s="59"/>
      <c r="O67" s="59"/>
      <c r="P67" s="38"/>
      <c r="Q67" s="28"/>
      <c r="R67" s="28"/>
      <c r="S67" s="28"/>
      <c r="T67" s="28"/>
      <c r="U67" s="28"/>
      <c r="V67" s="28"/>
    </row>
    <row r="68" spans="1:22" ht="36" x14ac:dyDescent="0.25">
      <c r="A68" s="57" t="s">
        <v>47</v>
      </c>
      <c r="B68" s="57"/>
      <c r="C68" s="57"/>
      <c r="D68" s="57"/>
      <c r="E68" s="57"/>
      <c r="F68" s="43">
        <f>94318.8+1512.39</f>
        <v>95831.19</v>
      </c>
      <c r="G68" s="34" t="s">
        <v>48</v>
      </c>
      <c r="H68" s="35">
        <v>201800010008207</v>
      </c>
      <c r="I68" s="36">
        <v>45292</v>
      </c>
      <c r="J68" s="36">
        <v>45292</v>
      </c>
      <c r="K68" s="37" t="s">
        <v>46</v>
      </c>
      <c r="L68" s="61" t="e" cm="1">
        <f t="array" aca="1" ref="L68" ca="1">COMENTARIOCELULA(F68)</f>
        <v>#NAME?</v>
      </c>
      <c r="M68" s="62"/>
      <c r="N68" s="62"/>
      <c r="O68" s="62"/>
      <c r="P68" s="38"/>
      <c r="Q68" s="28"/>
      <c r="R68" s="28"/>
      <c r="S68" s="28"/>
      <c r="T68" s="28"/>
      <c r="U68" s="28"/>
      <c r="V68" s="28"/>
    </row>
    <row r="69" spans="1:22" ht="36" x14ac:dyDescent="0.25">
      <c r="A69" s="57" t="s">
        <v>47</v>
      </c>
      <c r="B69" s="57"/>
      <c r="C69" s="57"/>
      <c r="D69" s="57"/>
      <c r="E69" s="57"/>
      <c r="F69" s="43">
        <f>74475.71+1156.34</f>
        <v>75632.05</v>
      </c>
      <c r="G69" s="34" t="s">
        <v>48</v>
      </c>
      <c r="H69" s="35">
        <v>201800010008207</v>
      </c>
      <c r="I69" s="36">
        <v>45323</v>
      </c>
      <c r="J69" s="36">
        <v>45324</v>
      </c>
      <c r="K69" s="37" t="s">
        <v>46</v>
      </c>
      <c r="L69" s="61" t="e" cm="1">
        <f t="array" aca="1" ref="L69" ca="1">COMENTARIOCELULA(F69)</f>
        <v>#NAME?</v>
      </c>
      <c r="M69" s="62"/>
      <c r="N69" s="62"/>
      <c r="O69" s="62"/>
      <c r="P69" s="38"/>
      <c r="Q69" s="28"/>
      <c r="R69" s="28"/>
      <c r="S69" s="28"/>
      <c r="T69" s="28"/>
      <c r="U69" s="28"/>
      <c r="V69" s="28"/>
    </row>
    <row r="70" spans="1:22" ht="36" x14ac:dyDescent="0.25">
      <c r="A70" s="57" t="s">
        <v>47</v>
      </c>
      <c r="B70" s="57"/>
      <c r="C70" s="57"/>
      <c r="D70" s="57"/>
      <c r="E70" s="57"/>
      <c r="F70" s="43">
        <v>72561.8</v>
      </c>
      <c r="G70" s="34" t="s">
        <v>48</v>
      </c>
      <c r="H70" s="35">
        <v>201800010008207</v>
      </c>
      <c r="I70" s="36">
        <v>45352</v>
      </c>
      <c r="J70" s="36">
        <v>45356</v>
      </c>
      <c r="K70" s="37" t="s">
        <v>46</v>
      </c>
      <c r="L70" s="61" t="e" cm="1">
        <f t="array" aca="1" ref="L70" ca="1">COMENTARIOCELULA(F70)</f>
        <v>#NAME?</v>
      </c>
      <c r="M70" s="62"/>
      <c r="N70" s="62"/>
      <c r="O70" s="62"/>
      <c r="P70" s="38"/>
      <c r="Q70" s="28"/>
      <c r="R70" s="28"/>
      <c r="S70" s="28"/>
      <c r="T70" s="28"/>
      <c r="U70" s="28"/>
      <c r="V70" s="28"/>
    </row>
    <row r="71" spans="1:22" ht="36" x14ac:dyDescent="0.25">
      <c r="A71" s="57" t="s">
        <v>47</v>
      </c>
      <c r="B71" s="57"/>
      <c r="C71" s="57"/>
      <c r="D71" s="57"/>
      <c r="E71" s="57"/>
      <c r="F71" s="43">
        <v>70000</v>
      </c>
      <c r="G71" s="34" t="s">
        <v>48</v>
      </c>
      <c r="H71" s="35">
        <v>201800010008207</v>
      </c>
      <c r="I71" s="36">
        <v>45383</v>
      </c>
      <c r="J71" s="36">
        <v>45388</v>
      </c>
      <c r="K71" s="37" t="s">
        <v>46</v>
      </c>
      <c r="L71" s="61" t="e" cm="1">
        <f t="array" aca="1" ref="L71" ca="1">COMENTARIOCELULA(F71)</f>
        <v>#NAME?</v>
      </c>
      <c r="M71" s="62"/>
      <c r="N71" s="62"/>
      <c r="O71" s="62"/>
      <c r="P71" s="38"/>
      <c r="Q71" s="28"/>
      <c r="R71" s="28"/>
      <c r="S71" s="28"/>
      <c r="T71" s="28"/>
      <c r="U71" s="28"/>
      <c r="V71" s="28"/>
    </row>
    <row r="72" spans="1:22" ht="36" hidden="1" x14ac:dyDescent="0.25">
      <c r="A72" s="57" t="s">
        <v>47</v>
      </c>
      <c r="B72" s="57"/>
      <c r="C72" s="57"/>
      <c r="D72" s="57"/>
      <c r="E72" s="57"/>
      <c r="F72" s="43">
        <v>70000</v>
      </c>
      <c r="G72" s="34" t="s">
        <v>48</v>
      </c>
      <c r="H72" s="35">
        <v>201800010008207</v>
      </c>
      <c r="I72" s="36">
        <v>45413</v>
      </c>
      <c r="J72" s="36">
        <v>45420</v>
      </c>
      <c r="K72" s="41" t="s">
        <v>46</v>
      </c>
      <c r="L72" s="58" t="e" cm="1">
        <f t="array" aca="1" ref="L72" ca="1">COMENTARIOCELULA(F72)</f>
        <v>#NAME?</v>
      </c>
      <c r="M72" s="59"/>
      <c r="N72" s="59"/>
      <c r="O72" s="59"/>
      <c r="P72" s="38"/>
      <c r="Q72" s="28"/>
      <c r="R72" s="28"/>
      <c r="S72" s="28"/>
      <c r="T72" s="28"/>
      <c r="U72" s="28"/>
      <c r="V72" s="28"/>
    </row>
    <row r="73" spans="1:22" ht="36" hidden="1" x14ac:dyDescent="0.25">
      <c r="A73" s="57" t="s">
        <v>47</v>
      </c>
      <c r="B73" s="57"/>
      <c r="C73" s="57"/>
      <c r="D73" s="57"/>
      <c r="E73" s="57"/>
      <c r="F73" s="43">
        <v>70000</v>
      </c>
      <c r="G73" s="34" t="s">
        <v>48</v>
      </c>
      <c r="H73" s="35">
        <v>201800010008207</v>
      </c>
      <c r="I73" s="36">
        <v>45444</v>
      </c>
      <c r="J73" s="36">
        <v>45452</v>
      </c>
      <c r="K73" s="41" t="s">
        <v>46</v>
      </c>
      <c r="L73" s="58" t="e" cm="1">
        <f t="array" aca="1" ref="L73" ca="1">COMENTARIOCELULA(F73)</f>
        <v>#NAME?</v>
      </c>
      <c r="M73" s="59"/>
      <c r="N73" s="59"/>
      <c r="O73" s="59"/>
      <c r="P73" s="38"/>
      <c r="Q73" s="28"/>
      <c r="R73" s="28"/>
      <c r="S73" s="28"/>
      <c r="T73" s="28"/>
      <c r="U73" s="28"/>
      <c r="V73" s="28"/>
    </row>
    <row r="74" spans="1:22" ht="36" hidden="1" x14ac:dyDescent="0.25">
      <c r="A74" s="57" t="s">
        <v>47</v>
      </c>
      <c r="B74" s="57"/>
      <c r="C74" s="57"/>
      <c r="D74" s="57"/>
      <c r="E74" s="57"/>
      <c r="F74" s="43">
        <v>70000</v>
      </c>
      <c r="G74" s="34" t="s">
        <v>48</v>
      </c>
      <c r="H74" s="35">
        <v>201800010008207</v>
      </c>
      <c r="I74" s="36">
        <v>45474</v>
      </c>
      <c r="J74" s="36">
        <v>45484</v>
      </c>
      <c r="K74" s="41" t="s">
        <v>46</v>
      </c>
      <c r="L74" s="58" t="e" cm="1">
        <f t="array" aca="1" ref="L74" ca="1">COMENTARIOCELULA(F74)</f>
        <v>#NAME?</v>
      </c>
      <c r="M74" s="59"/>
      <c r="N74" s="59"/>
      <c r="O74" s="59"/>
      <c r="P74" s="38"/>
      <c r="Q74" s="28"/>
      <c r="R74" s="28"/>
      <c r="S74" s="28"/>
      <c r="T74" s="28"/>
      <c r="U74" s="28"/>
      <c r="V74" s="28"/>
    </row>
    <row r="75" spans="1:22" ht="36" hidden="1" x14ac:dyDescent="0.25">
      <c r="A75" s="57" t="s">
        <v>47</v>
      </c>
      <c r="B75" s="57"/>
      <c r="C75" s="57"/>
      <c r="D75" s="57"/>
      <c r="E75" s="57"/>
      <c r="F75" s="43">
        <v>70000</v>
      </c>
      <c r="G75" s="34" t="s">
        <v>48</v>
      </c>
      <c r="H75" s="35">
        <v>201800010008207</v>
      </c>
      <c r="I75" s="36">
        <v>45505</v>
      </c>
      <c r="J75" s="36">
        <v>45516</v>
      </c>
      <c r="K75" s="41" t="s">
        <v>46</v>
      </c>
      <c r="L75" s="58" t="e" cm="1">
        <f t="array" aca="1" ref="L75" ca="1">COMENTARIOCELULA(F75)</f>
        <v>#NAME?</v>
      </c>
      <c r="M75" s="59"/>
      <c r="N75" s="59"/>
      <c r="O75" s="59"/>
      <c r="P75" s="38"/>
      <c r="Q75" s="28"/>
      <c r="R75" s="28"/>
      <c r="S75" s="28"/>
      <c r="T75" s="28"/>
      <c r="U75" s="28"/>
      <c r="V75" s="28"/>
    </row>
    <row r="76" spans="1:22" ht="36" hidden="1" x14ac:dyDescent="0.25">
      <c r="A76" s="57" t="s">
        <v>47</v>
      </c>
      <c r="B76" s="57"/>
      <c r="C76" s="57"/>
      <c r="D76" s="57"/>
      <c r="E76" s="57"/>
      <c r="F76" s="43">
        <v>70000</v>
      </c>
      <c r="G76" s="34" t="s">
        <v>48</v>
      </c>
      <c r="H76" s="35">
        <v>201800010008207</v>
      </c>
      <c r="I76" s="36">
        <v>45536</v>
      </c>
      <c r="J76" s="36">
        <v>45548</v>
      </c>
      <c r="K76" s="41" t="s">
        <v>46</v>
      </c>
      <c r="L76" s="58" t="e" cm="1">
        <f t="array" aca="1" ref="L76" ca="1">COMENTARIOCELULA(F76)</f>
        <v>#NAME?</v>
      </c>
      <c r="M76" s="59"/>
      <c r="N76" s="59"/>
      <c r="O76" s="59"/>
      <c r="P76" s="38"/>
      <c r="Q76" s="28"/>
      <c r="R76" s="28"/>
      <c r="S76" s="28"/>
      <c r="T76" s="28"/>
      <c r="U76" s="28"/>
      <c r="V76" s="28"/>
    </row>
    <row r="77" spans="1:22" ht="36" hidden="1" x14ac:dyDescent="0.25">
      <c r="A77" s="57" t="s">
        <v>47</v>
      </c>
      <c r="B77" s="57"/>
      <c r="C77" s="57"/>
      <c r="D77" s="57"/>
      <c r="E77" s="57"/>
      <c r="F77" s="43">
        <v>70000</v>
      </c>
      <c r="G77" s="34" t="s">
        <v>48</v>
      </c>
      <c r="H77" s="35">
        <v>201800010008207</v>
      </c>
      <c r="I77" s="36">
        <v>45566</v>
      </c>
      <c r="J77" s="36">
        <v>45580</v>
      </c>
      <c r="K77" s="41" t="s">
        <v>46</v>
      </c>
      <c r="L77" s="58" t="e" cm="1">
        <f t="array" aca="1" ref="L77" ca="1">COMENTARIOCELULA(F77)</f>
        <v>#NAME?</v>
      </c>
      <c r="M77" s="59"/>
      <c r="N77" s="59"/>
      <c r="O77" s="59"/>
      <c r="P77" s="38"/>
      <c r="Q77" s="28"/>
      <c r="R77" s="28"/>
      <c r="S77" s="28"/>
      <c r="T77" s="28"/>
      <c r="U77" s="28"/>
      <c r="V77" s="28"/>
    </row>
    <row r="78" spans="1:22" ht="36" hidden="1" x14ac:dyDescent="0.25">
      <c r="A78" s="57" t="s">
        <v>47</v>
      </c>
      <c r="B78" s="57"/>
      <c r="C78" s="57"/>
      <c r="D78" s="57"/>
      <c r="E78" s="57"/>
      <c r="F78" s="44"/>
      <c r="G78" s="34" t="s">
        <v>48</v>
      </c>
      <c r="H78" s="35">
        <v>201800010008207</v>
      </c>
      <c r="I78" s="36">
        <v>45597</v>
      </c>
      <c r="J78" s="36">
        <v>45612</v>
      </c>
      <c r="K78" s="41" t="s">
        <v>46</v>
      </c>
      <c r="L78" s="58" t="e" cm="1">
        <f t="array" aca="1" ref="L78" ca="1">COMENTARIOCELULA(F78)</f>
        <v>#NAME?</v>
      </c>
      <c r="M78" s="59"/>
      <c r="N78" s="59"/>
      <c r="O78" s="59"/>
      <c r="P78" s="38"/>
      <c r="Q78" s="28"/>
      <c r="R78" s="28"/>
      <c r="S78" s="28"/>
      <c r="T78" s="28"/>
      <c r="U78" s="28"/>
      <c r="V78" s="28"/>
    </row>
    <row r="79" spans="1:22" ht="36" hidden="1" x14ac:dyDescent="0.25">
      <c r="A79" s="57" t="s">
        <v>49</v>
      </c>
      <c r="B79" s="57"/>
      <c r="C79" s="57"/>
      <c r="D79" s="57"/>
      <c r="E79" s="57"/>
      <c r="F79" s="44"/>
      <c r="G79" s="34" t="s">
        <v>48</v>
      </c>
      <c r="H79" s="35">
        <v>201800010008207</v>
      </c>
      <c r="I79" s="36">
        <v>45627</v>
      </c>
      <c r="J79" s="36">
        <v>45644</v>
      </c>
      <c r="K79" s="41" t="s">
        <v>46</v>
      </c>
      <c r="L79" s="58" t="e" cm="1">
        <f t="array" aca="1" ref="L79" ca="1">COMENTARIOCELULA(F79)</f>
        <v>#NAME?</v>
      </c>
      <c r="M79" s="59"/>
      <c r="N79" s="59"/>
      <c r="O79" s="59"/>
      <c r="P79" s="38"/>
      <c r="Q79" s="28"/>
      <c r="R79" s="28"/>
      <c r="S79" s="28"/>
      <c r="T79" s="28"/>
      <c r="U79" s="28"/>
      <c r="V79" s="28"/>
    </row>
    <row r="80" spans="1:22" ht="51.75" customHeight="1" x14ac:dyDescent="0.25">
      <c r="A80" s="57" t="s">
        <v>50</v>
      </c>
      <c r="B80" s="57"/>
      <c r="C80" s="57"/>
      <c r="D80" s="57"/>
      <c r="E80" s="57"/>
      <c r="F80" s="45">
        <v>342423.22</v>
      </c>
      <c r="G80" s="34" t="s">
        <v>48</v>
      </c>
      <c r="H80" s="35">
        <v>202300010067789</v>
      </c>
      <c r="I80" s="36" t="s">
        <v>51</v>
      </c>
      <c r="J80" s="36">
        <v>45388</v>
      </c>
      <c r="K80" s="46" t="s">
        <v>52</v>
      </c>
      <c r="L80" s="61" t="e" cm="1">
        <f t="array" aca="1" ref="L80" ca="1">COMENTARIOCELULA(F80)</f>
        <v>#NAME?</v>
      </c>
      <c r="M80" s="62"/>
      <c r="N80" s="62"/>
      <c r="O80" s="62"/>
      <c r="P80" s="38"/>
      <c r="Q80" s="28"/>
      <c r="R80" s="28"/>
      <c r="S80" s="28"/>
      <c r="T80" s="28"/>
      <c r="U80" s="28"/>
      <c r="V80" s="28"/>
    </row>
    <row r="81" spans="1:22" ht="15" customHeight="1" x14ac:dyDescent="0.25">
      <c r="A81" s="57" t="s">
        <v>53</v>
      </c>
      <c r="B81" s="57"/>
      <c r="C81" s="57"/>
      <c r="D81" s="57"/>
      <c r="E81" s="57"/>
      <c r="F81" s="47"/>
      <c r="G81" s="34"/>
      <c r="H81" s="34"/>
      <c r="I81" s="36"/>
      <c r="J81" s="36"/>
      <c r="K81" s="34"/>
      <c r="L81" s="58" t="e" cm="1">
        <f t="array" aca="1" ref="L81" ca="1">COMENTARIOCELULA(F81)</f>
        <v>#NAME?</v>
      </c>
      <c r="M81" s="59"/>
      <c r="N81" s="59"/>
      <c r="O81" s="59"/>
      <c r="P81" s="38"/>
      <c r="Q81" s="28"/>
      <c r="R81" s="28"/>
      <c r="S81" s="28"/>
      <c r="T81" s="28"/>
      <c r="U81" s="28"/>
      <c r="V81" s="28"/>
    </row>
    <row r="82" spans="1:22" ht="36" x14ac:dyDescent="0.25">
      <c r="A82" s="57" t="s">
        <v>54</v>
      </c>
      <c r="B82" s="57"/>
      <c r="C82" s="57"/>
      <c r="D82" s="57"/>
      <c r="E82" s="57"/>
      <c r="F82" s="42"/>
      <c r="G82" s="34" t="s">
        <v>45</v>
      </c>
      <c r="H82" s="35">
        <v>201800010008207</v>
      </c>
      <c r="I82" s="36"/>
      <c r="J82" s="36"/>
      <c r="K82" s="37" t="s">
        <v>46</v>
      </c>
      <c r="L82" s="58" t="e" cm="1">
        <f t="array" aca="1" ref="L82" ca="1">COMENTARIOCELULA(F82)</f>
        <v>#NAME?</v>
      </c>
      <c r="M82" s="59"/>
      <c r="N82" s="59"/>
      <c r="O82" s="59"/>
      <c r="P82" s="38"/>
      <c r="Q82" s="28"/>
      <c r="R82" s="28"/>
      <c r="S82" s="28"/>
      <c r="T82" s="28"/>
      <c r="U82" s="28"/>
      <c r="V82" s="28"/>
    </row>
    <row r="83" spans="1:22" ht="15" customHeight="1" x14ac:dyDescent="0.25">
      <c r="A83" s="60" t="s">
        <v>55</v>
      </c>
      <c r="B83" s="60"/>
      <c r="C83" s="60"/>
      <c r="D83" s="60"/>
      <c r="E83" s="60"/>
      <c r="F83" s="48">
        <f>F55+F56+F57+F58+F59+F68+F69+F70+F71+F80+F60</f>
        <v>8952591.7799999993</v>
      </c>
      <c r="G83" s="49"/>
      <c r="H83" s="49"/>
      <c r="I83" s="49"/>
      <c r="J83" s="49"/>
      <c r="K83" s="49"/>
      <c r="L83" s="2"/>
      <c r="M83" s="2"/>
      <c r="N83" s="2"/>
      <c r="O83" s="2"/>
      <c r="P83" s="38"/>
      <c r="Q83" s="28"/>
      <c r="R83" s="28"/>
      <c r="S83" s="28"/>
      <c r="T83" s="28"/>
      <c r="U83" s="28"/>
      <c r="V83" s="28"/>
    </row>
    <row r="84" spans="1:22" ht="15" customHeight="1" x14ac:dyDescent="0.25">
      <c r="A84" s="55" t="s">
        <v>56</v>
      </c>
      <c r="B84" s="55"/>
      <c r="C84" s="55"/>
      <c r="D84" s="55"/>
      <c r="E84" s="55"/>
      <c r="F84" s="55"/>
      <c r="G84" s="55"/>
      <c r="H84" s="55"/>
      <c r="I84" s="38"/>
      <c r="J84" s="38"/>
      <c r="K84" s="38"/>
      <c r="L84" s="38"/>
      <c r="M84" s="38"/>
      <c r="N84" s="38"/>
      <c r="O84" s="38"/>
      <c r="P84" s="38"/>
      <c r="Q84" s="28"/>
      <c r="R84" s="28"/>
      <c r="S84" s="28"/>
      <c r="T84" s="28"/>
      <c r="U84" s="28"/>
      <c r="V84" s="28"/>
    </row>
    <row r="85" spans="1:22" ht="15.75" thickBot="1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28"/>
      <c r="Q85" s="28"/>
      <c r="R85" s="28"/>
      <c r="S85" s="28"/>
      <c r="T85" s="28"/>
      <c r="U85" s="28"/>
      <c r="V85" s="28"/>
    </row>
    <row r="86" spans="1:22" ht="15.75" customHeight="1" thickBot="1" x14ac:dyDescent="0.3">
      <c r="A86" s="54" t="s">
        <v>57</v>
      </c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38"/>
      <c r="M86" s="38"/>
      <c r="N86" s="38"/>
      <c r="O86" s="38"/>
      <c r="P86" s="28"/>
      <c r="Q86" s="28"/>
      <c r="R86" s="28"/>
      <c r="S86" s="28"/>
      <c r="T86" s="28"/>
      <c r="U86" s="28"/>
      <c r="V86" s="28"/>
    </row>
    <row r="87" spans="1:22" ht="270.75" customHeight="1" thickBot="1" x14ac:dyDescent="0.3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38"/>
      <c r="M87" s="38"/>
      <c r="N87" s="38"/>
      <c r="O87" s="38"/>
      <c r="P87" s="28"/>
      <c r="Q87" s="28"/>
      <c r="R87" s="28"/>
      <c r="S87" s="28"/>
      <c r="T87" s="28"/>
      <c r="U87" s="28"/>
      <c r="V87" s="28"/>
    </row>
    <row r="88" spans="1:22" x14ac:dyDescent="0.25">
      <c r="A88" s="28"/>
      <c r="B88" s="28"/>
      <c r="C88" s="29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</row>
    <row r="89" spans="1:22" ht="15" customHeight="1" x14ac:dyDescent="0.25">
      <c r="A89" s="55" t="s">
        <v>58</v>
      </c>
      <c r="B89" s="55"/>
      <c r="C89" s="55"/>
      <c r="D89" s="55"/>
      <c r="E89" s="55"/>
      <c r="F89" s="55"/>
      <c r="G89" s="55"/>
      <c r="H89" s="55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</row>
    <row r="90" spans="1:22" x14ac:dyDescent="0.25">
      <c r="A90" s="28"/>
      <c r="B90" s="28"/>
      <c r="C90" s="2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</row>
    <row r="91" spans="1:22" x14ac:dyDescent="0.25">
      <c r="A91" s="28"/>
      <c r="B91" s="28"/>
      <c r="C91" s="29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</row>
    <row r="92" spans="1:22" x14ac:dyDescent="0.25">
      <c r="A92" s="28"/>
      <c r="B92" s="28"/>
      <c r="C92" s="29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</row>
    <row r="93" spans="1:22" ht="15" customHeight="1" x14ac:dyDescent="0.25">
      <c r="A93" s="28"/>
      <c r="B93" s="28"/>
      <c r="C93" s="29"/>
      <c r="D93" s="56" t="s">
        <v>59</v>
      </c>
      <c r="E93" s="56"/>
      <c r="F93" s="56"/>
      <c r="I93" s="56" t="s">
        <v>60</v>
      </c>
      <c r="J93" s="56"/>
      <c r="K93" s="56"/>
      <c r="L93" s="56"/>
      <c r="M93" s="28"/>
      <c r="N93" s="28"/>
      <c r="O93" s="28"/>
      <c r="P93" s="28"/>
      <c r="Q93" s="28"/>
      <c r="R93" s="28"/>
      <c r="S93" s="28"/>
      <c r="T93" s="28"/>
      <c r="U93" s="28"/>
      <c r="V93" s="28"/>
    </row>
    <row r="94" spans="1:22" ht="30.75" customHeight="1" x14ac:dyDescent="0.25">
      <c r="A94" s="28"/>
      <c r="B94" s="28"/>
      <c r="C94" s="29"/>
      <c r="D94" s="56" t="s">
        <v>61</v>
      </c>
      <c r="E94" s="56"/>
      <c r="F94" s="56"/>
      <c r="I94" s="56" t="s">
        <v>62</v>
      </c>
      <c r="J94" s="56"/>
      <c r="K94" s="56"/>
      <c r="L94" s="56"/>
      <c r="M94" s="28"/>
      <c r="N94" s="28"/>
      <c r="O94" s="28"/>
      <c r="P94" s="28"/>
      <c r="Q94" s="28"/>
      <c r="R94" s="28"/>
      <c r="S94" s="28"/>
      <c r="T94" s="28"/>
      <c r="U94" s="28"/>
      <c r="V94" s="28"/>
    </row>
    <row r="95" spans="1:22" x14ac:dyDescent="0.25">
      <c r="A95" s="28"/>
      <c r="B95" s="28"/>
      <c r="C95" s="29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</row>
    <row r="96" spans="1:22" x14ac:dyDescent="0.25">
      <c r="A96" s="28"/>
      <c r="B96" s="28"/>
      <c r="C96" s="29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</row>
    <row r="97" spans="1:22" x14ac:dyDescent="0.25">
      <c r="A97" s="28"/>
      <c r="B97" s="28"/>
      <c r="C97" s="29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</row>
    <row r="98" spans="1:22" x14ac:dyDescent="0.25">
      <c r="A98" s="28"/>
      <c r="B98" s="28"/>
      <c r="C98" s="29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</row>
    <row r="99" spans="1:22" x14ac:dyDescent="0.25">
      <c r="A99" s="28"/>
      <c r="B99" s="28"/>
      <c r="C99" s="29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</row>
    <row r="100" spans="1:22" x14ac:dyDescent="0.25">
      <c r="A100" s="28"/>
      <c r="B100" s="28"/>
      <c r="C100" s="29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</row>
    <row r="101" spans="1:22" x14ac:dyDescent="0.25">
      <c r="A101" s="28"/>
      <c r="B101" s="28"/>
      <c r="C101" s="29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</row>
    <row r="102" spans="1:22" x14ac:dyDescent="0.25">
      <c r="A102" s="28"/>
      <c r="B102" s="28"/>
      <c r="C102" s="29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</row>
    <row r="103" spans="1:22" x14ac:dyDescent="0.25">
      <c r="A103" s="28"/>
      <c r="B103" s="28"/>
      <c r="C103" s="29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</row>
    <row r="104" spans="1:22" x14ac:dyDescent="0.25">
      <c r="A104" s="28"/>
      <c r="B104" s="28"/>
      <c r="C104" s="29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</row>
    <row r="105" spans="1:22" x14ac:dyDescent="0.25">
      <c r="A105" s="28"/>
      <c r="B105" s="28"/>
      <c r="C105" s="29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</row>
    <row r="106" spans="1:22" x14ac:dyDescent="0.25">
      <c r="A106" s="28"/>
      <c r="B106" s="28"/>
      <c r="C106" s="29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</row>
    <row r="107" spans="1:22" x14ac:dyDescent="0.25">
      <c r="A107" s="28"/>
      <c r="B107" s="28"/>
      <c r="C107" s="29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</row>
    <row r="108" spans="1:22" x14ac:dyDescent="0.25">
      <c r="A108" s="28"/>
      <c r="B108" s="28"/>
      <c r="C108" s="29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</row>
    <row r="109" spans="1:22" x14ac:dyDescent="0.25">
      <c r="A109" s="28"/>
      <c r="B109" s="28"/>
      <c r="C109" s="29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</row>
    <row r="110" spans="1:22" x14ac:dyDescent="0.25">
      <c r="A110" s="28"/>
      <c r="B110" s="28"/>
      <c r="C110" s="29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</row>
    <row r="111" spans="1:22" x14ac:dyDescent="0.25">
      <c r="A111" s="28"/>
      <c r="B111" s="28"/>
      <c r="C111" s="29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</row>
    <row r="112" spans="1:22" x14ac:dyDescent="0.25">
      <c r="A112" s="28"/>
      <c r="B112" s="28"/>
      <c r="C112" s="29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</row>
    <row r="113" spans="1:22" x14ac:dyDescent="0.25">
      <c r="A113" s="28"/>
      <c r="B113" s="28"/>
      <c r="C113" s="29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</row>
    <row r="114" spans="1:22" x14ac:dyDescent="0.25">
      <c r="A114" s="50"/>
      <c r="B114" s="50"/>
      <c r="C114" s="51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</row>
    <row r="115" spans="1:22" x14ac:dyDescent="0.25">
      <c r="A115" s="50"/>
      <c r="B115" s="50"/>
      <c r="C115" s="51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</row>
    <row r="116" spans="1:22" x14ac:dyDescent="0.25">
      <c r="A116" s="50"/>
      <c r="B116" s="50"/>
      <c r="C116" s="51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</row>
    <row r="117" spans="1:22" x14ac:dyDescent="0.25">
      <c r="A117" s="50"/>
      <c r="B117" s="50"/>
      <c r="C117" s="51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</row>
    <row r="118" spans="1:22" x14ac:dyDescent="0.25">
      <c r="A118" s="50"/>
      <c r="B118" s="50"/>
      <c r="C118" s="51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</row>
    <row r="119" spans="1:22" x14ac:dyDescent="0.25">
      <c r="A119" s="50"/>
      <c r="B119" s="50"/>
      <c r="C119" s="51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</row>
    <row r="120" spans="1:22" x14ac:dyDescent="0.25">
      <c r="A120" s="50"/>
      <c r="B120" s="50"/>
      <c r="C120" s="51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</row>
    <row r="121" spans="1:22" x14ac:dyDescent="0.25">
      <c r="A121" s="50"/>
      <c r="B121" s="50"/>
      <c r="C121" s="51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</row>
    <row r="122" spans="1:22" x14ac:dyDescent="0.25">
      <c r="A122" s="50"/>
      <c r="B122" s="50"/>
      <c r="C122" s="51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</row>
    <row r="123" spans="1:22" x14ac:dyDescent="0.25">
      <c r="A123" s="50"/>
      <c r="B123" s="50"/>
      <c r="C123" s="51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</row>
    <row r="124" spans="1:22" x14ac:dyDescent="0.25">
      <c r="A124" s="50"/>
      <c r="B124" s="50"/>
      <c r="C124" s="51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</row>
    <row r="125" spans="1:22" x14ac:dyDescent="0.25">
      <c r="A125" s="50"/>
      <c r="B125" s="50"/>
      <c r="C125" s="51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</row>
    <row r="126" spans="1:22" x14ac:dyDescent="0.25">
      <c r="A126" s="50"/>
      <c r="B126" s="50"/>
      <c r="C126" s="51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</row>
    <row r="127" spans="1:22" x14ac:dyDescent="0.25">
      <c r="A127" s="50"/>
      <c r="B127" s="50"/>
      <c r="C127" s="51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</row>
    <row r="128" spans="1:22" x14ac:dyDescent="0.25">
      <c r="A128" s="50"/>
      <c r="B128" s="50"/>
      <c r="C128" s="51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</row>
    <row r="129" spans="1:22" x14ac:dyDescent="0.25">
      <c r="A129" s="50"/>
      <c r="B129" s="50"/>
      <c r="C129" s="51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</row>
    <row r="130" spans="1:22" x14ac:dyDescent="0.25">
      <c r="A130" s="50"/>
      <c r="B130" s="50"/>
      <c r="C130" s="51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</row>
    <row r="131" spans="1:22" x14ac:dyDescent="0.25">
      <c r="A131" s="50"/>
      <c r="B131" s="50"/>
      <c r="C131" s="51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</row>
  </sheetData>
  <autoFilter ref="A54:K84" xr:uid="{00000000-0001-0000-1400-000000000000}">
    <filterColumn colId="0" showButton="0"/>
    <filterColumn colId="1" showButton="0"/>
    <filterColumn colId="2" showButton="0"/>
    <filterColumn colId="3" showButton="0"/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</filters>
    </filterColumn>
  </autoFilter>
  <mergeCells count="101"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  <mergeCell ref="K20:N20"/>
    <mergeCell ref="O20:P20"/>
    <mergeCell ref="R20:S20"/>
    <mergeCell ref="T20:U20"/>
    <mergeCell ref="V20:V21"/>
    <mergeCell ref="A45:E45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53:K53"/>
    <mergeCell ref="A54:E54"/>
    <mergeCell ref="A55:E55"/>
    <mergeCell ref="L55:O55"/>
    <mergeCell ref="A56:E56"/>
    <mergeCell ref="L56:O56"/>
    <mergeCell ref="A46:E46"/>
    <mergeCell ref="A47:E47"/>
    <mergeCell ref="A48:E48"/>
    <mergeCell ref="A49:E49"/>
    <mergeCell ref="A50:E50"/>
    <mergeCell ref="A51:E51"/>
    <mergeCell ref="A60:E60"/>
    <mergeCell ref="L60:O60"/>
    <mergeCell ref="A61:E61"/>
    <mergeCell ref="L61:O61"/>
    <mergeCell ref="A62:E62"/>
    <mergeCell ref="L62:O62"/>
    <mergeCell ref="A57:E57"/>
    <mergeCell ref="L57:O57"/>
    <mergeCell ref="A58:E58"/>
    <mergeCell ref="L58:O58"/>
    <mergeCell ref="A59:E59"/>
    <mergeCell ref="L59:O59"/>
    <mergeCell ref="A66:E66"/>
    <mergeCell ref="L66:O66"/>
    <mergeCell ref="A67:E67"/>
    <mergeCell ref="L67:O67"/>
    <mergeCell ref="A68:E68"/>
    <mergeCell ref="L68:O68"/>
    <mergeCell ref="A63:E63"/>
    <mergeCell ref="L63:O63"/>
    <mergeCell ref="A64:E64"/>
    <mergeCell ref="L64:O64"/>
    <mergeCell ref="A65:E65"/>
    <mergeCell ref="L65:O65"/>
    <mergeCell ref="A72:E72"/>
    <mergeCell ref="L72:O72"/>
    <mergeCell ref="A73:E73"/>
    <mergeCell ref="L73:O73"/>
    <mergeCell ref="A74:E74"/>
    <mergeCell ref="L74:O74"/>
    <mergeCell ref="A69:E69"/>
    <mergeCell ref="L69:O69"/>
    <mergeCell ref="A70:E70"/>
    <mergeCell ref="L70:O70"/>
    <mergeCell ref="A71:E71"/>
    <mergeCell ref="L71:O71"/>
    <mergeCell ref="A78:E78"/>
    <mergeCell ref="L78:O78"/>
    <mergeCell ref="A79:E79"/>
    <mergeCell ref="L79:O79"/>
    <mergeCell ref="A80:E80"/>
    <mergeCell ref="L80:O80"/>
    <mergeCell ref="A75:E75"/>
    <mergeCell ref="L75:O75"/>
    <mergeCell ref="A76:E76"/>
    <mergeCell ref="L76:O76"/>
    <mergeCell ref="A77:E77"/>
    <mergeCell ref="L77:O77"/>
    <mergeCell ref="A85:O85"/>
    <mergeCell ref="A86:K87"/>
    <mergeCell ref="A89:H89"/>
    <mergeCell ref="D93:F93"/>
    <mergeCell ref="I93:L93"/>
    <mergeCell ref="D94:F94"/>
    <mergeCell ref="I94:L94"/>
    <mergeCell ref="A81:E81"/>
    <mergeCell ref="L81:O81"/>
    <mergeCell ref="A82:E82"/>
    <mergeCell ref="L82:O82"/>
    <mergeCell ref="A83:E83"/>
    <mergeCell ref="A84:H84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</vt:lpstr>
      <vt:lpstr>HERSO!Area_de_impressao</vt:lpstr>
      <vt:lpstr>HERSO!Titulos_de_impressao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2024-05-20T15:25:59Z</dcterms:created>
  <dcterms:modified xsi:type="dcterms:W3CDTF">2024-05-20T19:17:04Z</dcterms:modified>
</cp:coreProperties>
</file>