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OUTUBRO 2024\"/>
    </mc:Choice>
  </mc:AlternateContent>
  <xr:revisionPtr revIDLastSave="0" documentId="8_{40BC879F-565C-4894-95DA-7CAFC06DD106}" xr6:coauthVersionLast="47" xr6:coauthVersionMax="47" xr10:uidLastSave="{00000000-0000-0000-0000-000000000000}"/>
  <bookViews>
    <workbookView xWindow="-120" yWindow="-120" windowWidth="29040" windowHeight="15720" xr2:uid="{3D860B9F-94FA-48AC-8721-01F532A6055E}"/>
  </bookViews>
  <sheets>
    <sheet name="HERSO-88" sheetId="1" r:id="rId1"/>
  </sheets>
  <externalReferences>
    <externalReference r:id="rId2"/>
  </externalReferences>
  <definedNames>
    <definedName name="_xlnm._FilterDatabase" localSheetId="0" hidden="1">'HERSO-88'!$A$65:$K$87</definedName>
    <definedName name="_xlnm.Print_Area" localSheetId="0">'HERSO-88'!$A$1:$V$98</definedName>
    <definedName name="_xlnm.Print_Titles" localSheetId="0">'HERSO-88'!$64:$65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5" i="1" l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F77" i="1"/>
  <c r="L76" i="1"/>
  <c r="L76" i="1" a="1"/>
  <c r="F76" i="1"/>
  <c r="L75" i="1" a="1"/>
  <c r="L75" i="1" s="1"/>
  <c r="L74" i="1" a="1"/>
  <c r="L74" i="1" s="1"/>
  <c r="L73" i="1" a="1"/>
  <c r="L73" i="1" s="1"/>
  <c r="L71" i="1" a="1"/>
  <c r="L71" i="1" s="1"/>
  <c r="L70" i="1" a="1"/>
  <c r="L70" i="1" s="1"/>
  <c r="F70" i="1"/>
  <c r="L69" i="1"/>
  <c r="L69" i="1" a="1"/>
  <c r="F69" i="1"/>
  <c r="F86" i="1" s="1"/>
  <c r="L68" i="1" a="1"/>
  <c r="L68" i="1" s="1"/>
  <c r="F68" i="1"/>
  <c r="L67" i="1"/>
  <c r="L67" i="1" a="1"/>
  <c r="L66" i="1"/>
  <c r="L66" i="1" a="1"/>
  <c r="U54" i="1"/>
  <c r="T54" i="1"/>
  <c r="S54" i="1"/>
  <c r="R54" i="1"/>
  <c r="Q54" i="1"/>
  <c r="P54" i="1"/>
  <c r="O54" i="1"/>
  <c r="N54" i="1"/>
  <c r="M54" i="1"/>
  <c r="L54" i="1"/>
  <c r="J54" i="1"/>
  <c r="I54" i="1"/>
  <c r="H54" i="1"/>
  <c r="G54" i="1"/>
  <c r="F54" i="1"/>
  <c r="E54" i="1"/>
  <c r="D54" i="1"/>
  <c r="C54" i="1"/>
  <c r="V53" i="1"/>
  <c r="V52" i="1"/>
  <c r="V51" i="1"/>
  <c r="V50" i="1"/>
  <c r="V49" i="1"/>
  <c r="V48" i="1"/>
  <c r="V47" i="1"/>
  <c r="V46" i="1"/>
  <c r="V45" i="1"/>
  <c r="V44" i="1"/>
  <c r="V43" i="1"/>
  <c r="V42" i="1"/>
  <c r="B42" i="1"/>
  <c r="V41" i="1"/>
  <c r="V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V24" i="1"/>
  <c r="V23" i="1"/>
  <c r="V54" i="1" s="1"/>
  <c r="V56" i="1" s="1"/>
  <c r="V22" i="1"/>
  <c r="B22" i="1"/>
  <c r="B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6" authorId="0" shapeId="0" xr:uid="{F349D1A5-C588-4D4B-8F12-25CED98EC217}">
      <text>
        <r>
          <rPr>
            <sz val="10"/>
            <rFont val="Arial"/>
            <family val="2"/>
          </rPr>
          <t xml:space="preserve">R$31.970,46 </t>
        </r>
        <r>
          <rPr>
            <sz val="9"/>
            <color rgb="FF000000"/>
            <rFont val="Segoe UI"/>
            <family val="2"/>
            <charset val="1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67" authorId="0" shapeId="0" xr:uid="{FB8722A9-0C65-46B8-82AD-D8E26B7FFC6A}">
      <text>
        <r>
          <rPr>
            <sz val="10"/>
            <rFont val="Arial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8" authorId="0" shapeId="0" xr:uid="{E8BB6093-C037-4598-AC21-215952781293}">
      <text>
        <r>
          <rPr>
            <sz val="10"/>
            <rFont val="Arial"/>
            <family val="2"/>
          </rPr>
          <t>R$ 1.997.668,19-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9" authorId="0" shapeId="0" xr:uid="{A20B9D58-B636-4FAB-B5D3-EF9F27F09A66}">
      <text>
        <r>
          <rPr>
            <sz val="10"/>
            <rFont val="Arial"/>
            <family val="2"/>
          </rPr>
          <t xml:space="preserve">R$ 2.008.735,50 </t>
        </r>
        <r>
          <rPr>
            <sz val="9"/>
            <color rgb="FF000000"/>
            <rFont val="Segoe UI"/>
            <family val="2"/>
            <charset val="1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70" authorId="0" shapeId="0" xr:uid="{62ED94B1-8A30-4C5F-A05A-23838E77649A}">
      <text>
        <r>
          <rPr>
            <sz val="10"/>
            <rFont val="Arial"/>
            <family val="2"/>
          </rPr>
          <t>HERSO.............</t>
        </r>
        <r>
          <rPr>
            <b/>
            <sz val="9"/>
            <color rgb="FF000000"/>
            <rFont val="Segoe UI"/>
            <family val="2"/>
            <charset val="1"/>
          </rPr>
          <t>R$ 1.727.282,22.</t>
        </r>
        <r>
          <rPr>
            <sz val="9"/>
            <color rgb="FF000000"/>
            <rFont val="Segoe UI"/>
            <family val="2"/>
            <charset val="1"/>
          </rPr>
          <t xml:space="preserve">.............Folha de pessoal, referencia Abril 2024, lançada na planilha de repasse mensal de maio 2024. de um total de </t>
        </r>
        <r>
          <rPr>
            <b/>
            <sz val="9"/>
            <color rgb="FF000000"/>
            <rFont val="Segoe UI"/>
            <family val="2"/>
            <charset val="1"/>
          </rPr>
          <t xml:space="preserve">R$ 2.030.562,30.
</t>
        </r>
        <r>
          <rPr>
            <sz val="9"/>
            <color rgb="FF000000"/>
            <rFont val="Segoe UI"/>
            <family val="2"/>
            <charset val="1"/>
          </rPr>
          <t xml:space="preserve">.
AJUSTE REALIZADO CONFORME DESPACHO Nº 5035/2024 - COFP (v. 60057906) e DESPACHO Nº 734/2024/SES/GMAE - CG-14421 (61122246). </t>
        </r>
      </text>
    </comment>
    <comment ref="F75" authorId="0" shapeId="0" xr:uid="{18C2BF2E-C46C-4054-A7FA-3C4C3EDF0E14}">
      <text>
        <r>
          <rPr>
            <sz val="10"/>
            <rFont val="Arial"/>
            <family val="2"/>
          </rPr>
          <t>HERSO.............R$ 2.049.733,39, .Folha de pessoal, referencia Agosto 2024, conf. Processo 202100010024770, DESPACHO Nº 9591/2024/SES/COFP-05073 SEI 64873062 - PLANILHA SEI 64728323 (VALOR TOTAL DA FOLHA R$ 2.049.773,39) .
.
Proporcional a 30 dias</t>
        </r>
      </text>
    </comment>
    <comment ref="F76" authorId="0" shapeId="0" xr:uid="{1A60EEEB-1691-4D48-BCE7-5815F6D81D81}">
      <text>
        <r>
          <rPr>
            <sz val="10"/>
            <rFont val="Arial"/>
            <family val="2"/>
          </rPr>
          <t xml:space="preserve">R$ 94.318,80 -  E       R$ 1.512,39    </t>
        </r>
        <r>
          <rPr>
            <sz val="9"/>
            <color rgb="FF000000"/>
            <rFont val="Segoe UI"/>
            <family val="2"/>
            <charset val="1"/>
          </rPr>
          <t xml:space="preserve">IRRF -CELG  JANEIRO/24 LANÇADO NA PLANILHA DE FEVEREIRO/24.  DESPACHO Nº 332/2024/SES/GMAE - CG-14421
</t>
        </r>
      </text>
    </comment>
    <comment ref="F77" authorId="0" shapeId="0" xr:uid="{5AB678D4-2F73-42EE-AE70-24EAE0FDE9BB}">
      <text>
        <r>
          <rPr>
            <sz val="10"/>
            <rFont val="Arial"/>
            <family val="2"/>
          </rPr>
          <t xml:space="preserve">R$ 74.475,71-  E       R$ 1.156,34  </t>
        </r>
        <r>
          <rPr>
            <sz val="9"/>
            <color rgb="FF000000"/>
            <rFont val="Segoe UI"/>
            <family val="2"/>
            <charset val="1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3" authorId="0" shapeId="0" xr:uid="{008A45AB-D1A2-4008-9AFA-B793D73086DD}">
      <text>
        <r>
          <rPr>
            <sz val="10"/>
            <rFont val="Arial"/>
            <family val="2"/>
          </rPr>
          <t xml:space="preserve">R$ 57.834,44 -Fornecimento energia elétrica, referência agosto/24, Valor informado pela Coordenação de Gestão de Contas e Contratos - GAAL DESPACHO Nº 396/2024/SES/CGCC / GAAL-11410 (64984165)  Processo nº 201700010019675
.
VR.FATURA...............R$ 56.891,58
IR..................................R$ 942,86
</t>
        </r>
      </text>
    </comment>
    <comment ref="F84" authorId="0" shapeId="0" xr:uid="{BA204901-140E-4903-8637-8FB801510B85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<sst xmlns="http://schemas.openxmlformats.org/spreadsheetml/2006/main" count="122" uniqueCount="59">
  <si>
    <t>Relatório Resumido da Execução Orçamentária e Financeira por Contrato de Gestão</t>
  </si>
  <si>
    <t>Mês/Ano: JANEIRO A OUTUBRO/2024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</si>
  <si>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</si>
  <si>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</si>
  <si>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</si>
  <si>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</si>
  <si>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</si>
  <si>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</si>
  <si>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</si>
  <si>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</si>
  <si>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</si>
  <si>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</si>
  <si>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</si>
  <si>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</si>
  <si>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</si>
  <si>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</si>
  <si>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</si>
  <si>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</si>
  <si>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</si>
  <si>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</si>
  <si>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</si>
  <si>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</si>
  <si>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</si>
  <si>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</si>
  <si>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</si>
  <si>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</si>
  <si>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</si>
  <si>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</si>
  <si>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GLOSSAS APLICADAS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</si>
  <si>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</si>
  <si>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</si>
  <si>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</si>
  <si>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</si>
  <si>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</si>
  <si>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</si>
  <si>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</si>
  <si>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</si>
  <si>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</si>
  <si>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</si>
  <si>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</si>
  <si>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</si>
  <si>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</si>
  <si>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</si>
  <si>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</si>
  <si>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</si>
  <si>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</si>
  <si>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</si>
  <si>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SES/COFP, E SES/SUPECC-03082.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</si>
  <si>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</si>
  <si>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</si>
  <si>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</si>
  <si>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</si>
  <si>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</si>
  <si>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</si>
  <si>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</si>
  <si>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</si>
  <si>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</si>
  <si>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    Nota Explicativa:   8. Pagamentos (repasses – Restos a Pagar) :       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9. Pagamentos de Despesas de Exercícios Anteriores - DEA:       </t>
    </r>
    <r>
      <rPr>
        <sz val="10"/>
        <color rgb="FF000000"/>
        <rFont val="Calibri"/>
        <family val="2"/>
        <charset val="1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</si>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</sst>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7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12"/>
      <color rgb="FF1F497D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164" fontId="1" fillId="0" borderId="0" applyBorder="0" applyProtection="0"/>
    <xf numFmtId="0" fontId="1" fillId="0" borderId="0"/>
  </cellStyleXfs>
  <cellXfs count="7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8" fillId="0" borderId="18" xfId="2" applyFont="1" applyBorder="1" applyAlignment="1" applyProtection="1">
      <alignment vertical="center" wrapText="1"/>
    </xf>
    <xf numFmtId="0" fontId="10" fillId="0" borderId="1" xfId="0" applyFont="1" applyBorder="1" applyAlignment="1">
      <alignment vertical="top" wrapText="1"/>
    </xf>
    <xf numFmtId="164" fontId="11" fillId="0" borderId="18" xfId="2" applyFont="1" applyBorder="1" applyAlignment="1" applyProtection="1">
      <alignment vertical="center" wrapText="1"/>
    </xf>
    <xf numFmtId="164" fontId="0" fillId="0" borderId="18" xfId="3" applyFont="1" applyBorder="1" applyAlignment="1" applyProtection="1">
      <alignment horizontal="right" vertical="center"/>
    </xf>
    <xf numFmtId="4" fontId="8" fillId="0" borderId="18" xfId="4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4" fontId="12" fillId="0" borderId="19" xfId="4" applyNumberFormat="1" applyFont="1" applyBorder="1" applyAlignment="1">
      <alignment vertical="center" wrapText="1"/>
    </xf>
    <xf numFmtId="164" fontId="8" fillId="0" borderId="20" xfId="3" applyFont="1" applyBorder="1" applyAlignment="1" applyProtection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4" xr:uid="{FA734450-DAC0-426C-BB1B-2A41A04CEDC0}"/>
    <cellStyle name="Vírgula" xfId="1" builtinId="3"/>
    <cellStyle name="Vírgula 17 2 3" xfId="2" xr:uid="{43CBBFCF-47CA-4195-A7D2-ED7E65EA08E7}"/>
    <cellStyle name="Vírgula 44" xfId="3" xr:uid="{33F6EC71-D465-48CE-B505-B856E8A39D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/OS%202024/PORTAL%20TRANSPAR&#202;NCIA/2024/OS-PLANILHAS-EMPENHADO-LIQUIDADO%20E%20PAGO%20NO%20M&#202;S%20SET-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 PAGO  "/>
      <sheetName val="EMPENHOS-ATUALIZ (2)"/>
      <sheetName val="EMP.DIN"/>
      <sheetName val="EMP.ARQ"/>
      <sheetName val="EMP.MÊS"/>
      <sheetName val="LIQ.DIN"/>
      <sheetName val="Liq.2024 "/>
      <sheetName val="LIQ.MÊS"/>
      <sheetName val="PGTO-DIN"/>
      <sheetName val="PGTO-MÊS"/>
      <sheetName val="PGTO-ARQ"/>
      <sheetName val="INVEST.SET-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AC6ED-214E-42AF-96F2-FA5D8FAD9A1E}">
  <sheetPr filterMode="1">
    <tabColor rgb="FF92D050"/>
    <pageSetUpPr fitToPage="1"/>
  </sheetPr>
  <dimension ref="A1:W134"/>
  <sheetViews>
    <sheetView tabSelected="1" zoomScaleNormal="100" workbookViewId="0">
      <selection activeCell="D95" sqref="D95:L97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7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28</v>
      </c>
      <c r="K21" s="20" t="s">
        <v>29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30</v>
      </c>
      <c r="V21" s="17"/>
    </row>
    <row r="22" spans="1:23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5500744.9699999997</v>
      </c>
      <c r="D22" s="24">
        <v>19927124</v>
      </c>
      <c r="E22" s="25"/>
      <c r="F22" s="25"/>
      <c r="G22" s="25">
        <v>9301699.9000000004</v>
      </c>
      <c r="H22" s="25"/>
      <c r="I22" s="26"/>
      <c r="J22" s="27">
        <v>2185571.02</v>
      </c>
      <c r="K22" s="28">
        <v>45292</v>
      </c>
      <c r="L22" s="29">
        <v>4115849.95</v>
      </c>
      <c r="M22" s="29"/>
      <c r="N22" s="29"/>
      <c r="O22" s="30"/>
      <c r="P22" s="30"/>
      <c r="Q22" s="30"/>
      <c r="R22" s="30"/>
      <c r="S22" s="30"/>
      <c r="T22" s="30"/>
      <c r="U22" s="30"/>
      <c r="V22" s="25">
        <f t="shared" ref="V22:V53" si="0">L22+M22+N22+R22+S22+T22+U22</f>
        <v>4115849.95</v>
      </c>
      <c r="W22" s="31"/>
    </row>
    <row r="23" spans="1:23" s="15" customFormat="1" ht="15.75" thickBot="1" x14ac:dyDescent="0.3">
      <c r="A23" s="21">
        <v>45292</v>
      </c>
      <c r="B23" s="32"/>
      <c r="C23" s="23"/>
      <c r="D23" s="25"/>
      <c r="E23" s="25"/>
      <c r="F23" s="25"/>
      <c r="G23" s="25"/>
      <c r="H23" s="25"/>
      <c r="I23" s="26"/>
      <c r="J23" s="27"/>
      <c r="K23" s="28">
        <v>45289</v>
      </c>
      <c r="L23" s="29"/>
      <c r="M23" s="29"/>
      <c r="N23" s="29"/>
      <c r="O23" s="30"/>
      <c r="P23" s="30"/>
      <c r="Q23" s="30"/>
      <c r="R23" s="29">
        <v>7084.69</v>
      </c>
      <c r="S23" s="30"/>
      <c r="T23" s="30"/>
      <c r="U23" s="30"/>
      <c r="V23" s="25">
        <f t="shared" si="0"/>
        <v>7084.69</v>
      </c>
      <c r="W23" s="31"/>
    </row>
    <row r="24" spans="1:23" s="15" customFormat="1" ht="15.75" thickBot="1" x14ac:dyDescent="0.3">
      <c r="A24" s="21">
        <v>45292</v>
      </c>
      <c r="B24" s="32"/>
      <c r="C24" s="23"/>
      <c r="D24" s="25"/>
      <c r="E24" s="25"/>
      <c r="F24" s="25"/>
      <c r="G24" s="25"/>
      <c r="H24" s="25"/>
      <c r="I24" s="26"/>
      <c r="J24" s="27"/>
      <c r="K24" s="28">
        <v>45231</v>
      </c>
      <c r="L24" s="29"/>
      <c r="M24" s="29"/>
      <c r="N24" s="29"/>
      <c r="O24" s="30"/>
      <c r="P24" s="30"/>
      <c r="Q24" s="30"/>
      <c r="R24" s="29">
        <v>7084.69</v>
      </c>
      <c r="S24" s="30"/>
      <c r="T24" s="30"/>
      <c r="U24" s="30"/>
      <c r="V24" s="25">
        <f t="shared" si="0"/>
        <v>7084.69</v>
      </c>
      <c r="W24" s="31"/>
    </row>
    <row r="25" spans="1:23" s="15" customFormat="1" ht="15.75" thickBot="1" x14ac:dyDescent="0.3">
      <c r="A25" s="33">
        <v>45323</v>
      </c>
      <c r="B25" s="22">
        <f>5500744.97+1955104.98</f>
        <v>7455849.9499999993</v>
      </c>
      <c r="C25" s="25">
        <v>5500744.9699999997</v>
      </c>
      <c r="D25" s="25"/>
      <c r="E25" s="25"/>
      <c r="F25" s="25"/>
      <c r="G25" s="25">
        <v>5485849.9500000002</v>
      </c>
      <c r="H25" s="25"/>
      <c r="I25" s="34"/>
      <c r="J25" s="35">
        <v>2073300.24</v>
      </c>
      <c r="K25" s="28">
        <v>45292</v>
      </c>
      <c r="L25" s="29">
        <v>300000</v>
      </c>
      <c r="M25" s="29"/>
      <c r="N25" s="36"/>
      <c r="O25" s="37"/>
      <c r="P25" s="37"/>
      <c r="Q25" s="37"/>
      <c r="R25" s="29"/>
      <c r="S25" s="37"/>
      <c r="T25" s="37"/>
      <c r="U25" s="37"/>
      <c r="V25" s="25">
        <f t="shared" si="0"/>
        <v>300000</v>
      </c>
      <c r="W25" s="31"/>
    </row>
    <row r="26" spans="1:23" s="15" customFormat="1" ht="15.75" thickBot="1" x14ac:dyDescent="0.3">
      <c r="A26" s="33">
        <v>45323</v>
      </c>
      <c r="B26" s="32"/>
      <c r="C26" s="25"/>
      <c r="D26" s="25"/>
      <c r="E26" s="25"/>
      <c r="F26" s="25"/>
      <c r="G26" s="25"/>
      <c r="H26" s="25"/>
      <c r="I26" s="34"/>
      <c r="J26" s="35"/>
      <c r="K26" s="28">
        <v>45231</v>
      </c>
      <c r="L26" s="29"/>
      <c r="M26" s="29"/>
      <c r="N26" s="36"/>
      <c r="O26" s="37"/>
      <c r="P26" s="37"/>
      <c r="Q26" s="37"/>
      <c r="R26" s="29">
        <v>60085.36</v>
      </c>
      <c r="S26" s="36"/>
      <c r="T26" s="37">
        <v>14592.51</v>
      </c>
      <c r="U26" s="37"/>
      <c r="V26" s="25">
        <f t="shared" si="0"/>
        <v>74677.87</v>
      </c>
      <c r="W26" s="31"/>
    </row>
    <row r="27" spans="1:23" s="15" customFormat="1" ht="15.75" thickBot="1" x14ac:dyDescent="0.3">
      <c r="A27" s="33">
        <v>45323</v>
      </c>
      <c r="B27" s="32"/>
      <c r="C27" s="25"/>
      <c r="D27" s="25"/>
      <c r="E27" s="25"/>
      <c r="F27" s="25"/>
      <c r="G27" s="25"/>
      <c r="H27" s="25"/>
      <c r="I27" s="34"/>
      <c r="J27" s="35"/>
      <c r="K27" s="28">
        <v>45200</v>
      </c>
      <c r="L27" s="29"/>
      <c r="M27" s="29"/>
      <c r="N27" s="36"/>
      <c r="O27" s="37"/>
      <c r="P27" s="37"/>
      <c r="Q27" s="37"/>
      <c r="R27" s="29"/>
      <c r="S27" s="37"/>
      <c r="T27" s="29">
        <v>610.73</v>
      </c>
      <c r="U27" s="37"/>
      <c r="V27" s="25">
        <f t="shared" si="0"/>
        <v>610.73</v>
      </c>
      <c r="W27" s="31"/>
    </row>
    <row r="28" spans="1:23" s="15" customFormat="1" ht="15.75" thickBot="1" x14ac:dyDescent="0.3">
      <c r="A28" s="33">
        <v>45323</v>
      </c>
      <c r="B28" s="32"/>
      <c r="C28" s="25"/>
      <c r="D28" s="25"/>
      <c r="E28" s="25"/>
      <c r="F28" s="25"/>
      <c r="G28" s="25"/>
      <c r="H28" s="25"/>
      <c r="I28" s="34"/>
      <c r="J28" s="35"/>
      <c r="K28" s="28">
        <v>45323</v>
      </c>
      <c r="L28" s="29">
        <v>5185849.95</v>
      </c>
      <c r="M28" s="29"/>
      <c r="N28" s="36"/>
      <c r="O28" s="37"/>
      <c r="P28" s="37"/>
      <c r="Q28" s="37"/>
      <c r="R28" s="29"/>
      <c r="S28" s="37"/>
      <c r="T28" s="37"/>
      <c r="U28" s="37"/>
      <c r="V28" s="25">
        <f t="shared" si="0"/>
        <v>5185849.95</v>
      </c>
      <c r="W28" s="31"/>
    </row>
    <row r="29" spans="1:23" s="15" customFormat="1" ht="15.75" thickBot="1" x14ac:dyDescent="0.3">
      <c r="A29" s="21">
        <v>45352</v>
      </c>
      <c r="B29" s="22">
        <f>5500744.97+1955104.98</f>
        <v>7455849.9499999993</v>
      </c>
      <c r="C29" s="25">
        <v>5500744.9699999997</v>
      </c>
      <c r="D29" s="25"/>
      <c r="E29" s="25">
        <v>3366</v>
      </c>
      <c r="F29" s="25"/>
      <c r="G29" s="25">
        <v>854428.98</v>
      </c>
      <c r="H29" s="25"/>
      <c r="I29" s="34"/>
      <c r="J29" s="35">
        <v>2081297.3</v>
      </c>
      <c r="K29" s="28">
        <v>45292</v>
      </c>
      <c r="L29" s="29">
        <v>774983.45</v>
      </c>
      <c r="M29" s="29"/>
      <c r="N29" s="36"/>
      <c r="O29" s="37"/>
      <c r="P29" s="37"/>
      <c r="Q29" s="37"/>
      <c r="R29" s="29"/>
      <c r="S29" s="37"/>
      <c r="T29" s="37"/>
      <c r="U29" s="37"/>
      <c r="V29" s="25">
        <f t="shared" si="0"/>
        <v>774983.45</v>
      </c>
      <c r="W29" s="31"/>
    </row>
    <row r="30" spans="1:23" s="15" customFormat="1" ht="15.75" thickBot="1" x14ac:dyDescent="0.3">
      <c r="A30" s="21">
        <v>45352</v>
      </c>
      <c r="B30" s="32"/>
      <c r="C30" s="25"/>
      <c r="D30" s="25"/>
      <c r="E30" s="25"/>
      <c r="F30" s="25"/>
      <c r="G30" s="25"/>
      <c r="H30" s="25"/>
      <c r="I30" s="34"/>
      <c r="J30" s="35"/>
      <c r="K30" s="28">
        <v>45380</v>
      </c>
      <c r="L30" s="29">
        <v>5115849.95</v>
      </c>
      <c r="M30" s="29"/>
      <c r="N30" s="36"/>
      <c r="O30" s="37"/>
      <c r="P30" s="37"/>
      <c r="Q30" s="37"/>
      <c r="R30" s="37"/>
      <c r="S30" s="37"/>
      <c r="T30" s="37"/>
      <c r="U30" s="37"/>
      <c r="V30" s="25">
        <f t="shared" si="0"/>
        <v>5115849.95</v>
      </c>
      <c r="W30" s="31"/>
    </row>
    <row r="31" spans="1:23" s="15" customFormat="1" ht="15.75" thickBot="1" x14ac:dyDescent="0.3">
      <c r="A31" s="33">
        <v>45383</v>
      </c>
      <c r="B31" s="22">
        <f>(5500744.97/30*23)+(1955104.98/30*23)</f>
        <v>5716151.6283333329</v>
      </c>
      <c r="C31" s="25">
        <v>4217237.8099999996</v>
      </c>
      <c r="D31" s="25">
        <v>3338536.8000000003</v>
      </c>
      <c r="E31" s="25"/>
      <c r="F31" s="25"/>
      <c r="G31" s="25">
        <v>4996389.62</v>
      </c>
      <c r="H31" s="25">
        <v>3366</v>
      </c>
      <c r="I31" s="34"/>
      <c r="J31" s="35">
        <v>1978743.19</v>
      </c>
      <c r="K31" s="28">
        <v>45292</v>
      </c>
      <c r="L31" s="29">
        <v>79445.53</v>
      </c>
      <c r="M31" s="36"/>
      <c r="N31" s="36"/>
      <c r="O31" s="37"/>
      <c r="P31" s="37"/>
      <c r="Q31" s="37"/>
      <c r="R31" s="37"/>
      <c r="S31" s="37"/>
      <c r="T31" s="37"/>
      <c r="U31" s="37"/>
      <c r="V31" s="25">
        <f t="shared" si="0"/>
        <v>79445.53</v>
      </c>
      <c r="W31" s="31"/>
    </row>
    <row r="32" spans="1:23" s="15" customFormat="1" ht="15.75" thickBot="1" x14ac:dyDescent="0.3">
      <c r="A32" s="21">
        <v>45383</v>
      </c>
      <c r="B32" s="32">
        <f>(5500744.97/30*7)+(2025933.36/30*7)</f>
        <v>1756224.9436666667</v>
      </c>
      <c r="C32" s="25">
        <v>1283507.1580000001</v>
      </c>
      <c r="D32" s="25"/>
      <c r="E32" s="25"/>
      <c r="F32" s="25"/>
      <c r="G32" s="25"/>
      <c r="H32" s="25"/>
      <c r="I32" s="34"/>
      <c r="J32" s="35">
        <v>472717.78399999999</v>
      </c>
      <c r="K32" s="28">
        <v>45323</v>
      </c>
      <c r="L32" s="29">
        <v>196699.76</v>
      </c>
      <c r="M32" s="36"/>
      <c r="N32" s="36"/>
      <c r="O32" s="37"/>
      <c r="P32" s="37"/>
      <c r="Q32" s="37"/>
      <c r="R32" s="37"/>
      <c r="S32" s="37"/>
      <c r="T32" s="37"/>
      <c r="U32" s="37"/>
      <c r="V32" s="25">
        <f t="shared" si="0"/>
        <v>196699.76</v>
      </c>
      <c r="W32" s="31"/>
    </row>
    <row r="33" spans="1:23" s="15" customFormat="1" ht="15.75" thickBot="1" x14ac:dyDescent="0.3">
      <c r="A33" s="33">
        <v>45383</v>
      </c>
      <c r="B33" s="32"/>
      <c r="C33" s="25"/>
      <c r="D33" s="25"/>
      <c r="E33" s="25"/>
      <c r="F33" s="25"/>
      <c r="G33" s="25"/>
      <c r="H33" s="25"/>
      <c r="I33" s="34"/>
      <c r="J33" s="35"/>
      <c r="K33" s="28">
        <v>45352</v>
      </c>
      <c r="L33" s="29">
        <v>70000</v>
      </c>
      <c r="M33" s="36"/>
      <c r="N33" s="36"/>
      <c r="O33" s="37"/>
      <c r="P33" s="37"/>
      <c r="Q33" s="37"/>
      <c r="R33" s="37"/>
      <c r="S33" s="37"/>
      <c r="T33" s="37"/>
      <c r="U33" s="37"/>
      <c r="V33" s="25">
        <f t="shared" si="0"/>
        <v>70000</v>
      </c>
      <c r="W33" s="31"/>
    </row>
    <row r="34" spans="1:23" s="15" customFormat="1" ht="15.75" thickBot="1" x14ac:dyDescent="0.3">
      <c r="A34" s="21">
        <v>45383</v>
      </c>
      <c r="B34" s="32"/>
      <c r="C34" s="25"/>
      <c r="D34" s="25"/>
      <c r="E34" s="25"/>
      <c r="F34" s="25"/>
      <c r="G34" s="25"/>
      <c r="H34" s="25"/>
      <c r="I34" s="34"/>
      <c r="J34" s="38"/>
      <c r="K34" s="28">
        <v>45383</v>
      </c>
      <c r="L34" s="29">
        <v>3033728.41</v>
      </c>
      <c r="M34" s="36"/>
      <c r="N34" s="36"/>
      <c r="O34" s="37"/>
      <c r="P34" s="37"/>
      <c r="Q34" s="37"/>
      <c r="R34" s="37"/>
      <c r="S34" s="36">
        <v>39200</v>
      </c>
      <c r="T34" s="37"/>
      <c r="U34" s="37"/>
      <c r="V34" s="25">
        <f t="shared" si="0"/>
        <v>3072928.41</v>
      </c>
      <c r="W34" s="31"/>
    </row>
    <row r="35" spans="1:23" s="15" customFormat="1" ht="15.75" thickBot="1" x14ac:dyDescent="0.3">
      <c r="A35" s="21">
        <v>45413</v>
      </c>
      <c r="B35" s="32">
        <f>5500744.97+2025933.36</f>
        <v>7526678.3300000001</v>
      </c>
      <c r="C35" s="25">
        <v>5500744.9699999997</v>
      </c>
      <c r="D35" s="25"/>
      <c r="E35" s="25"/>
      <c r="F35" s="25"/>
      <c r="G35" s="25">
        <v>893800.40999999992</v>
      </c>
      <c r="H35" s="25"/>
      <c r="I35" s="34"/>
      <c r="J35" s="38">
        <v>2152310.35</v>
      </c>
      <c r="K35" s="39">
        <v>45352</v>
      </c>
      <c r="L35" s="36">
        <v>188702.7</v>
      </c>
      <c r="M35" s="36"/>
      <c r="N35" s="36"/>
      <c r="O35" s="37"/>
      <c r="P35" s="37"/>
      <c r="Q35" s="37"/>
      <c r="R35" s="36"/>
      <c r="S35" s="36"/>
      <c r="T35" s="37"/>
      <c r="U35" s="37"/>
      <c r="V35" s="25">
        <f t="shared" si="0"/>
        <v>188702.7</v>
      </c>
      <c r="W35" s="31"/>
    </row>
    <row r="36" spans="1:23" s="15" customFormat="1" ht="15.75" thickBot="1" x14ac:dyDescent="0.3">
      <c r="A36" s="21">
        <v>45413</v>
      </c>
      <c r="B36" s="32"/>
      <c r="C36" s="25"/>
      <c r="D36" s="25"/>
      <c r="E36" s="25"/>
      <c r="F36" s="25"/>
      <c r="G36" s="25"/>
      <c r="H36" s="25"/>
      <c r="I36" s="34"/>
      <c r="J36" s="38"/>
      <c r="K36" s="39">
        <v>45383</v>
      </c>
      <c r="L36" s="36">
        <v>1723171.7</v>
      </c>
      <c r="M36" s="36"/>
      <c r="N36" s="36"/>
      <c r="O36" s="37"/>
      <c r="P36" s="37"/>
      <c r="Q36" s="37"/>
      <c r="R36" s="36"/>
      <c r="S36" s="36"/>
      <c r="T36" s="37"/>
      <c r="U36" s="37"/>
      <c r="V36" s="25">
        <f t="shared" si="0"/>
        <v>1723171.7</v>
      </c>
      <c r="W36" s="31"/>
    </row>
    <row r="37" spans="1:23" s="15" customFormat="1" ht="15.75" thickBot="1" x14ac:dyDescent="0.3">
      <c r="A37" s="21">
        <v>45413</v>
      </c>
      <c r="B37" s="32"/>
      <c r="C37" s="25"/>
      <c r="D37" s="25"/>
      <c r="E37" s="25"/>
      <c r="F37" s="25"/>
      <c r="G37" s="25"/>
      <c r="H37" s="25"/>
      <c r="I37" s="34"/>
      <c r="J37" s="38"/>
      <c r="K37" s="39">
        <v>45413</v>
      </c>
      <c r="L37" s="36">
        <v>5115849.95</v>
      </c>
      <c r="M37" s="36"/>
      <c r="N37" s="36"/>
      <c r="O37" s="37"/>
      <c r="P37" s="37"/>
      <c r="Q37" s="37"/>
      <c r="R37" s="36"/>
      <c r="S37" s="36"/>
      <c r="T37" s="37"/>
      <c r="U37" s="37"/>
      <c r="V37" s="25">
        <f t="shared" si="0"/>
        <v>5115849.95</v>
      </c>
      <c r="W37" s="31"/>
    </row>
    <row r="38" spans="1:23" s="15" customFormat="1" ht="15.75" thickBot="1" x14ac:dyDescent="0.3">
      <c r="A38" s="21">
        <v>45413</v>
      </c>
      <c r="B38" s="32"/>
      <c r="C38" s="25"/>
      <c r="D38" s="25"/>
      <c r="E38" s="25"/>
      <c r="F38" s="25"/>
      <c r="G38" s="25"/>
      <c r="H38" s="25"/>
      <c r="I38" s="34"/>
      <c r="J38" s="38"/>
      <c r="K38" s="39">
        <v>45413</v>
      </c>
      <c r="L38" s="36"/>
      <c r="M38" s="36">
        <v>3366</v>
      </c>
      <c r="N38" s="36"/>
      <c r="O38" s="37"/>
      <c r="P38" s="37"/>
      <c r="Q38" s="37"/>
      <c r="R38" s="36"/>
      <c r="S38" s="36"/>
      <c r="T38" s="37"/>
      <c r="U38" s="37"/>
      <c r="V38" s="25">
        <f t="shared" si="0"/>
        <v>3366</v>
      </c>
      <c r="W38" s="31"/>
    </row>
    <row r="39" spans="1:23" s="15" customFormat="1" ht="15.75" thickBot="1" x14ac:dyDescent="0.3">
      <c r="A39" s="33">
        <v>45444</v>
      </c>
      <c r="B39" s="32">
        <f>5500744.97+2025933.36</f>
        <v>7526678.3300000001</v>
      </c>
      <c r="C39" s="25">
        <v>5500744.9699999997</v>
      </c>
      <c r="D39" s="25"/>
      <c r="E39" s="25"/>
      <c r="F39" s="25"/>
      <c r="G39" s="25">
        <v>16526.62</v>
      </c>
      <c r="H39" s="25"/>
      <c r="I39" s="34"/>
      <c r="J39" s="38">
        <v>2157604.08</v>
      </c>
      <c r="K39" s="39">
        <v>45383</v>
      </c>
      <c r="L39" s="36">
        <v>16526.62</v>
      </c>
      <c r="M39" s="36"/>
      <c r="N39" s="36"/>
      <c r="O39" s="37"/>
      <c r="P39" s="37"/>
      <c r="Q39" s="37"/>
      <c r="R39" s="36"/>
      <c r="S39" s="36"/>
      <c r="T39" s="37"/>
      <c r="U39" s="37"/>
      <c r="V39" s="25">
        <f t="shared" si="0"/>
        <v>16526.62</v>
      </c>
      <c r="W39" s="31"/>
    </row>
    <row r="40" spans="1:23" s="15" customFormat="1" ht="15.75" thickBot="1" x14ac:dyDescent="0.3">
      <c r="A40" s="33">
        <v>45444</v>
      </c>
      <c r="B40" s="32"/>
      <c r="C40" s="25"/>
      <c r="D40" s="25"/>
      <c r="E40" s="25"/>
      <c r="F40" s="25"/>
      <c r="G40" s="25"/>
      <c r="H40" s="25"/>
      <c r="I40" s="34"/>
      <c r="J40" s="38"/>
      <c r="K40" s="39">
        <v>45413</v>
      </c>
      <c r="L40" s="36">
        <v>70828.38</v>
      </c>
      <c r="M40" s="36"/>
      <c r="N40" s="36"/>
      <c r="O40" s="37"/>
      <c r="P40" s="37"/>
      <c r="Q40" s="37"/>
      <c r="R40" s="36"/>
      <c r="S40" s="36"/>
      <c r="T40" s="37"/>
      <c r="U40" s="37"/>
      <c r="V40" s="25">
        <f t="shared" si="0"/>
        <v>70828.38</v>
      </c>
      <c r="W40" s="31"/>
    </row>
    <row r="41" spans="1:23" s="15" customFormat="1" ht="15.75" thickBot="1" x14ac:dyDescent="0.3">
      <c r="A41" s="33">
        <v>45444</v>
      </c>
      <c r="B41" s="32"/>
      <c r="C41" s="25"/>
      <c r="D41" s="25"/>
      <c r="E41" s="25"/>
      <c r="F41" s="25"/>
      <c r="G41" s="25"/>
      <c r="H41" s="25"/>
      <c r="I41" s="34"/>
      <c r="J41" s="38"/>
      <c r="K41" s="39">
        <v>45444</v>
      </c>
      <c r="L41" s="36">
        <v>5176678.33</v>
      </c>
      <c r="M41" s="36"/>
      <c r="N41" s="36"/>
      <c r="O41" s="37"/>
      <c r="P41" s="37"/>
      <c r="Q41" s="37"/>
      <c r="R41" s="36"/>
      <c r="S41" s="36"/>
      <c r="T41" s="37"/>
      <c r="U41" s="37"/>
      <c r="V41" s="25">
        <f t="shared" si="0"/>
        <v>5176678.33</v>
      </c>
      <c r="W41" s="31"/>
    </row>
    <row r="42" spans="1:23" s="15" customFormat="1" ht="15.75" thickBot="1" x14ac:dyDescent="0.3">
      <c r="A42" s="21">
        <v>45474</v>
      </c>
      <c r="B42" s="32">
        <f>5500744.97+2025933.36</f>
        <v>7526678.3300000001</v>
      </c>
      <c r="C42" s="25">
        <v>5500744.9699999997</v>
      </c>
      <c r="D42" s="25"/>
      <c r="E42" s="25">
        <v>1061751.6000000001</v>
      </c>
      <c r="F42" s="25"/>
      <c r="G42" s="25">
        <v>1571157.67</v>
      </c>
      <c r="H42" s="25">
        <v>1061751.5999999999</v>
      </c>
      <c r="I42" s="25"/>
      <c r="J42" s="38">
        <v>2111024.84</v>
      </c>
      <c r="K42" s="39">
        <v>45474</v>
      </c>
      <c r="L42" s="36">
        <v>5186678.33</v>
      </c>
      <c r="M42" s="36">
        <v>1061751.6000000001</v>
      </c>
      <c r="N42" s="36"/>
      <c r="O42" s="37"/>
      <c r="P42" s="37"/>
      <c r="Q42" s="37"/>
      <c r="R42" s="36"/>
      <c r="S42" s="36"/>
      <c r="T42" s="37"/>
      <c r="U42" s="37"/>
      <c r="V42" s="25">
        <f t="shared" si="0"/>
        <v>6248429.9299999997</v>
      </c>
      <c r="W42" s="31"/>
    </row>
    <row r="43" spans="1:23" s="15" customFormat="1" ht="15.75" thickBot="1" x14ac:dyDescent="0.3">
      <c r="A43" s="21">
        <v>45474</v>
      </c>
      <c r="B43" s="32"/>
      <c r="C43" s="25"/>
      <c r="D43" s="25"/>
      <c r="E43" s="25"/>
      <c r="F43" s="25"/>
      <c r="G43" s="25"/>
      <c r="H43" s="25"/>
      <c r="I43" s="34"/>
      <c r="J43" s="38"/>
      <c r="K43" s="39">
        <v>45413</v>
      </c>
      <c r="L43" s="36">
        <v>117689.65</v>
      </c>
      <c r="M43" s="36"/>
      <c r="N43" s="36"/>
      <c r="O43" s="37"/>
      <c r="P43" s="37"/>
      <c r="Q43" s="37"/>
      <c r="R43" s="36"/>
      <c r="S43" s="36"/>
      <c r="T43" s="37"/>
      <c r="U43" s="37"/>
      <c r="V43" s="25">
        <f t="shared" si="0"/>
        <v>117689.65</v>
      </c>
      <c r="W43" s="31"/>
    </row>
    <row r="44" spans="1:23" s="15" customFormat="1" ht="15.75" thickBot="1" x14ac:dyDescent="0.3">
      <c r="A44" s="21">
        <v>45474</v>
      </c>
      <c r="B44" s="32"/>
      <c r="C44" s="25"/>
      <c r="D44" s="25"/>
      <c r="E44" s="25"/>
      <c r="F44" s="25"/>
      <c r="G44" s="25"/>
      <c r="H44" s="25"/>
      <c r="I44" s="34"/>
      <c r="J44" s="38"/>
      <c r="K44" s="39">
        <v>45383</v>
      </c>
      <c r="L44" s="36">
        <v>177488.87</v>
      </c>
      <c r="M44" s="36"/>
      <c r="N44" s="36"/>
      <c r="O44" s="37"/>
      <c r="P44" s="37"/>
      <c r="Q44" s="37"/>
      <c r="R44" s="36"/>
      <c r="S44" s="36"/>
      <c r="T44" s="37"/>
      <c r="U44" s="37"/>
      <c r="V44" s="25">
        <f t="shared" si="0"/>
        <v>177488.87</v>
      </c>
      <c r="W44" s="31"/>
    </row>
    <row r="45" spans="1:23" s="15" customFormat="1" ht="15.75" thickBot="1" x14ac:dyDescent="0.3">
      <c r="A45" s="33">
        <v>45505</v>
      </c>
      <c r="B45" s="32">
        <v>7526678.3300000001</v>
      </c>
      <c r="C45" s="25">
        <v>5500744.9699999997</v>
      </c>
      <c r="D45" s="25"/>
      <c r="E45" s="25">
        <v>1292578.07</v>
      </c>
      <c r="F45" s="25"/>
      <c r="G45" s="25"/>
      <c r="H45" s="25">
        <v>1292578.07</v>
      </c>
      <c r="I45" s="34"/>
      <c r="J45" s="38">
        <v>2107607.83</v>
      </c>
      <c r="K45" s="39">
        <v>45505</v>
      </c>
      <c r="L45" s="36">
        <v>5196678.33</v>
      </c>
      <c r="M45" s="36">
        <v>1302987.8700000001</v>
      </c>
      <c r="N45" s="36"/>
      <c r="O45" s="37"/>
      <c r="P45" s="37"/>
      <c r="Q45" s="37"/>
      <c r="R45" s="36"/>
      <c r="S45" s="36"/>
      <c r="T45" s="37"/>
      <c r="U45" s="37"/>
      <c r="V45" s="25">
        <f t="shared" si="0"/>
        <v>6499666.2000000002</v>
      </c>
      <c r="W45" s="31"/>
    </row>
    <row r="46" spans="1:23" s="15" customFormat="1" ht="15.75" thickBot="1" x14ac:dyDescent="0.3">
      <c r="A46" s="33">
        <v>45505</v>
      </c>
      <c r="B46" s="32"/>
      <c r="C46" s="25"/>
      <c r="D46" s="25"/>
      <c r="E46" s="25"/>
      <c r="F46" s="25"/>
      <c r="G46" s="25"/>
      <c r="H46" s="25"/>
      <c r="I46" s="34"/>
      <c r="J46" s="38"/>
      <c r="K46" s="39">
        <v>45474</v>
      </c>
      <c r="L46" s="40">
        <v>70000</v>
      </c>
      <c r="M46" s="36"/>
      <c r="N46" s="36"/>
      <c r="O46" s="37"/>
      <c r="P46" s="37"/>
      <c r="Q46" s="37"/>
      <c r="R46" s="36"/>
      <c r="S46" s="36"/>
      <c r="T46" s="37"/>
      <c r="U46" s="37"/>
      <c r="V46" s="25">
        <f t="shared" si="0"/>
        <v>70000</v>
      </c>
      <c r="W46" s="31"/>
    </row>
    <row r="47" spans="1:23" s="15" customFormat="1" ht="15.75" thickBot="1" x14ac:dyDescent="0.3">
      <c r="A47" s="33">
        <v>45505</v>
      </c>
      <c r="B47" s="32"/>
      <c r="C47" s="25"/>
      <c r="D47" s="25"/>
      <c r="E47" s="25"/>
      <c r="F47" s="25"/>
      <c r="G47" s="25"/>
      <c r="H47" s="25"/>
      <c r="I47" s="34"/>
      <c r="J47" s="38"/>
      <c r="K47" s="39">
        <v>45444</v>
      </c>
      <c r="L47" s="36">
        <v>80000</v>
      </c>
      <c r="M47" s="36"/>
      <c r="N47" s="36"/>
      <c r="O47" s="37"/>
      <c r="P47" s="37"/>
      <c r="Q47" s="37"/>
      <c r="R47" s="36"/>
      <c r="S47" s="36"/>
      <c r="T47" s="37"/>
      <c r="U47" s="37"/>
      <c r="V47" s="25">
        <f t="shared" si="0"/>
        <v>80000</v>
      </c>
      <c r="W47" s="31"/>
    </row>
    <row r="48" spans="1:23" s="15" customFormat="1" ht="15.75" thickBot="1" x14ac:dyDescent="0.3">
      <c r="A48" s="33">
        <v>45505</v>
      </c>
      <c r="B48" s="32"/>
      <c r="C48" s="25"/>
      <c r="D48" s="25"/>
      <c r="E48" s="25"/>
      <c r="F48" s="25"/>
      <c r="G48" s="25"/>
      <c r="H48" s="25"/>
      <c r="I48" s="34"/>
      <c r="J48" s="38"/>
      <c r="K48" s="39">
        <v>45413</v>
      </c>
      <c r="L48" s="36">
        <v>70000</v>
      </c>
      <c r="M48" s="36"/>
      <c r="N48" s="36"/>
      <c r="O48" s="37"/>
      <c r="P48" s="37"/>
      <c r="Q48" s="37"/>
      <c r="R48" s="36"/>
      <c r="S48" s="36"/>
      <c r="T48" s="37"/>
      <c r="U48" s="37"/>
      <c r="V48" s="25">
        <f t="shared" si="0"/>
        <v>70000</v>
      </c>
      <c r="W48" s="31"/>
    </row>
    <row r="49" spans="1:23" s="15" customFormat="1" ht="15.75" thickBot="1" x14ac:dyDescent="0.3">
      <c r="A49" s="33">
        <v>45505</v>
      </c>
      <c r="B49" s="32"/>
      <c r="C49" s="25"/>
      <c r="D49" s="25"/>
      <c r="E49" s="25"/>
      <c r="F49" s="25"/>
      <c r="G49" s="25"/>
      <c r="H49" s="25"/>
      <c r="I49" s="34"/>
      <c r="J49" s="38"/>
      <c r="K49" s="39">
        <v>45383</v>
      </c>
      <c r="L49" s="36">
        <v>70000</v>
      </c>
      <c r="M49" s="36"/>
      <c r="N49" s="36"/>
      <c r="O49" s="37"/>
      <c r="P49" s="37"/>
      <c r="Q49" s="37"/>
      <c r="R49" s="36"/>
      <c r="S49" s="36"/>
      <c r="T49" s="37"/>
      <c r="U49" s="37"/>
      <c r="V49" s="25">
        <f t="shared" si="0"/>
        <v>70000</v>
      </c>
      <c r="W49" s="31"/>
    </row>
    <row r="50" spans="1:23" s="15" customFormat="1" ht="15.75" thickBot="1" x14ac:dyDescent="0.3">
      <c r="A50" s="21">
        <v>45536</v>
      </c>
      <c r="B50" s="32"/>
      <c r="C50" s="25"/>
      <c r="D50" s="25"/>
      <c r="E50" s="25"/>
      <c r="F50" s="25"/>
      <c r="G50" s="25"/>
      <c r="H50" s="25"/>
      <c r="I50" s="34"/>
      <c r="J50" s="38"/>
      <c r="K50" s="39"/>
      <c r="L50" s="36"/>
      <c r="M50" s="36">
        <v>9395.6</v>
      </c>
      <c r="N50" s="36"/>
      <c r="O50" s="37"/>
      <c r="P50" s="37"/>
      <c r="Q50" s="37"/>
      <c r="R50" s="36"/>
      <c r="S50" s="36"/>
      <c r="T50" s="37"/>
      <c r="U50" s="37"/>
      <c r="V50" s="25">
        <f t="shared" si="0"/>
        <v>9395.6</v>
      </c>
      <c r="W50" s="31"/>
    </row>
    <row r="51" spans="1:23" s="15" customFormat="1" ht="15.75" thickBot="1" x14ac:dyDescent="0.3">
      <c r="A51" s="33">
        <v>45566</v>
      </c>
      <c r="B51" s="32"/>
      <c r="C51" s="25"/>
      <c r="D51" s="25"/>
      <c r="E51" s="25"/>
      <c r="F51" s="25"/>
      <c r="G51" s="25"/>
      <c r="H51" s="25"/>
      <c r="I51" s="34"/>
      <c r="J51" s="38"/>
      <c r="K51" s="39"/>
      <c r="L51" s="36"/>
      <c r="M51" s="36"/>
      <c r="N51" s="36"/>
      <c r="O51" s="37"/>
      <c r="P51" s="37"/>
      <c r="Q51" s="37"/>
      <c r="R51" s="36"/>
      <c r="S51" s="36"/>
      <c r="T51" s="37"/>
      <c r="U51" s="37"/>
      <c r="V51" s="25">
        <f t="shared" si="0"/>
        <v>0</v>
      </c>
      <c r="W51" s="31"/>
    </row>
    <row r="52" spans="1:23" s="15" customFormat="1" ht="15.75" thickBot="1" x14ac:dyDescent="0.3">
      <c r="A52" s="21">
        <v>45597</v>
      </c>
      <c r="B52" s="32"/>
      <c r="C52" s="25"/>
      <c r="D52" s="25"/>
      <c r="E52" s="25"/>
      <c r="F52" s="25"/>
      <c r="G52" s="25"/>
      <c r="H52" s="25"/>
      <c r="I52" s="34"/>
      <c r="J52" s="38"/>
      <c r="K52" s="39"/>
      <c r="L52" s="36"/>
      <c r="M52" s="36"/>
      <c r="N52" s="36"/>
      <c r="O52" s="37"/>
      <c r="P52" s="37"/>
      <c r="Q52" s="37"/>
      <c r="R52" s="36"/>
      <c r="S52" s="36"/>
      <c r="T52" s="37"/>
      <c r="U52" s="37"/>
      <c r="V52" s="25">
        <f t="shared" si="0"/>
        <v>0</v>
      </c>
      <c r="W52" s="31"/>
    </row>
    <row r="53" spans="1:23" s="15" customFormat="1" ht="15.75" thickBot="1" x14ac:dyDescent="0.3">
      <c r="A53" s="33">
        <v>45627</v>
      </c>
      <c r="B53" s="32"/>
      <c r="C53" s="25"/>
      <c r="D53" s="25"/>
      <c r="E53" s="25"/>
      <c r="F53" s="25"/>
      <c r="G53" s="25"/>
      <c r="H53" s="25"/>
      <c r="I53" s="34"/>
      <c r="J53" s="38"/>
      <c r="K53" s="39"/>
      <c r="L53" s="36"/>
      <c r="M53" s="36"/>
      <c r="N53" s="36"/>
      <c r="O53" s="37"/>
      <c r="P53" s="37"/>
      <c r="Q53" s="37"/>
      <c r="R53" s="36"/>
      <c r="S53" s="36"/>
      <c r="T53" s="37"/>
      <c r="U53" s="37"/>
      <c r="V53" s="25">
        <f t="shared" si="0"/>
        <v>0</v>
      </c>
      <c r="W53" s="31"/>
    </row>
    <row r="54" spans="1:23" ht="15.75" thickBot="1" x14ac:dyDescent="0.3">
      <c r="A54" s="41"/>
      <c r="B54" s="42">
        <f t="shared" ref="B54:J54" si="1">SUM(B22:B53)</f>
        <v>59946639.741999991</v>
      </c>
      <c r="C54" s="42">
        <f t="shared" si="1"/>
        <v>44005959.757999994</v>
      </c>
      <c r="D54" s="42">
        <f t="shared" si="1"/>
        <v>23265660.800000001</v>
      </c>
      <c r="E54" s="42">
        <f t="shared" si="1"/>
        <v>2357695.67</v>
      </c>
      <c r="F54" s="42">
        <f t="shared" si="1"/>
        <v>0</v>
      </c>
      <c r="G54" s="42">
        <f t="shared" si="1"/>
        <v>23119853.150000006</v>
      </c>
      <c r="H54" s="42">
        <f t="shared" si="1"/>
        <v>2357695.67</v>
      </c>
      <c r="I54" s="42">
        <f t="shared" si="1"/>
        <v>0</v>
      </c>
      <c r="J54" s="42">
        <f t="shared" si="1"/>
        <v>17320176.634</v>
      </c>
      <c r="K54" s="42"/>
      <c r="L54" s="42">
        <f t="shared" ref="L54:V54" si="2">SUM(L22:L53)</f>
        <v>42132699.859999992</v>
      </c>
      <c r="M54" s="42">
        <f t="shared" si="2"/>
        <v>2377501.0700000003</v>
      </c>
      <c r="N54" s="42">
        <f t="shared" si="2"/>
        <v>0</v>
      </c>
      <c r="O54" s="42">
        <f t="shared" si="2"/>
        <v>0</v>
      </c>
      <c r="P54" s="42">
        <f t="shared" si="2"/>
        <v>0</v>
      </c>
      <c r="Q54" s="42">
        <f t="shared" si="2"/>
        <v>0</v>
      </c>
      <c r="R54" s="42">
        <f t="shared" si="2"/>
        <v>74254.740000000005</v>
      </c>
      <c r="S54" s="42">
        <f t="shared" si="2"/>
        <v>39200</v>
      </c>
      <c r="T54" s="42">
        <f t="shared" si="2"/>
        <v>15203.24</v>
      </c>
      <c r="U54" s="42">
        <f t="shared" si="2"/>
        <v>0</v>
      </c>
      <c r="V54" s="42">
        <f t="shared" si="2"/>
        <v>44638858.909999996</v>
      </c>
      <c r="W54" s="15"/>
    </row>
    <row r="55" spans="1:23" x14ac:dyDescent="0.25">
      <c r="A55" s="43"/>
      <c r="B55" s="43"/>
      <c r="C55" s="44"/>
      <c r="D55" s="43"/>
      <c r="E55" s="43"/>
      <c r="F55" s="45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1:23" ht="41.25" customHeight="1" x14ac:dyDescent="0.25">
      <c r="A56" s="46" t="s">
        <v>31</v>
      </c>
      <c r="B56" s="46"/>
      <c r="C56" s="46"/>
      <c r="D56" s="46"/>
      <c r="E56" s="46"/>
      <c r="F56" s="43"/>
      <c r="G56" s="45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7">
        <f>'[1]PGTO-MÊS'!$M$339-V54</f>
        <v>-44638858.909999996</v>
      </c>
    </row>
    <row r="57" spans="1:23" ht="15" customHeight="1" x14ac:dyDescent="0.25">
      <c r="A57" s="48" t="s">
        <v>32</v>
      </c>
      <c r="B57" s="48"/>
      <c r="C57" s="48"/>
      <c r="D57" s="48"/>
      <c r="E57" s="48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1:23" ht="33" customHeight="1" x14ac:dyDescent="0.25">
      <c r="A58" s="49" t="s">
        <v>33</v>
      </c>
      <c r="B58" s="49"/>
      <c r="C58" s="49"/>
      <c r="D58" s="49"/>
      <c r="E58" s="49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1:23" ht="15" customHeight="1" x14ac:dyDescent="0.25">
      <c r="A59" s="49" t="s">
        <v>34</v>
      </c>
      <c r="B59" s="49"/>
      <c r="C59" s="49"/>
      <c r="D59" s="49"/>
      <c r="E59" s="49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1:23" ht="15" customHeight="1" x14ac:dyDescent="0.25">
      <c r="A60" s="49" t="s">
        <v>35</v>
      </c>
      <c r="B60" s="49"/>
      <c r="C60" s="49"/>
      <c r="D60" s="49"/>
      <c r="E60" s="49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1" spans="1:23" ht="15" customHeight="1" x14ac:dyDescent="0.25">
      <c r="A61" s="49" t="s">
        <v>36</v>
      </c>
      <c r="B61" s="49"/>
      <c r="C61" s="49"/>
      <c r="D61" s="49"/>
      <c r="E61" s="49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</row>
    <row r="62" spans="1:23" ht="15" customHeight="1" x14ac:dyDescent="0.25">
      <c r="A62" s="49" t="s">
        <v>37</v>
      </c>
      <c r="B62" s="49"/>
      <c r="C62" s="49"/>
      <c r="D62" s="49"/>
      <c r="E62" s="49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</row>
    <row r="63" spans="1:23" x14ac:dyDescent="0.25">
      <c r="A63" s="43"/>
      <c r="B63" s="43"/>
      <c r="C63" s="44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</row>
    <row r="64" spans="1:23" ht="15.75" customHeight="1" x14ac:dyDescent="0.25">
      <c r="A64" s="46" t="s">
        <v>38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</row>
    <row r="65" spans="1:22" ht="38.25" customHeight="1" x14ac:dyDescent="0.25">
      <c r="A65" s="48" t="s">
        <v>32</v>
      </c>
      <c r="B65" s="48"/>
      <c r="C65" s="48"/>
      <c r="D65" s="48"/>
      <c r="E65" s="48"/>
      <c r="F65" s="50" t="s">
        <v>39</v>
      </c>
      <c r="G65" s="50" t="s">
        <v>40</v>
      </c>
      <c r="H65" s="50" t="s">
        <v>41</v>
      </c>
      <c r="I65" s="50" t="s">
        <v>42</v>
      </c>
      <c r="J65" s="50" t="s">
        <v>43</v>
      </c>
      <c r="K65" s="50" t="s">
        <v>44</v>
      </c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</row>
    <row r="66" spans="1:22" ht="36" customHeight="1" x14ac:dyDescent="0.25">
      <c r="A66" s="49" t="s">
        <v>45</v>
      </c>
      <c r="B66" s="49"/>
      <c r="C66" s="49"/>
      <c r="D66" s="49"/>
      <c r="E66" s="49"/>
      <c r="F66" s="51">
        <v>31970.46</v>
      </c>
      <c r="G66" s="52" t="s">
        <v>46</v>
      </c>
      <c r="H66" s="53">
        <v>201800010008207</v>
      </c>
      <c r="I66" s="54">
        <v>45261</v>
      </c>
      <c r="J66" s="54">
        <v>45292</v>
      </c>
      <c r="K66" s="55" t="s">
        <v>47</v>
      </c>
      <c r="L66" s="56" t="e">
        <f t="array" aca="1" ref="L66" ca="1">comentariocelula(F66)</f>
        <v>#NAME?</v>
      </c>
      <c r="M66" s="56"/>
      <c r="N66" s="56"/>
      <c r="O66" s="56"/>
      <c r="P66" s="57"/>
      <c r="Q66" s="43"/>
      <c r="R66" s="43"/>
      <c r="S66" s="43"/>
      <c r="T66" s="43"/>
      <c r="U66" s="43"/>
      <c r="V66" s="43"/>
    </row>
    <row r="67" spans="1:22" ht="36" customHeight="1" x14ac:dyDescent="0.25">
      <c r="A67" s="49" t="s">
        <v>45</v>
      </c>
      <c r="B67" s="49"/>
      <c r="C67" s="49"/>
      <c r="D67" s="49"/>
      <c r="E67" s="49"/>
      <c r="F67" s="51">
        <v>2057769.37</v>
      </c>
      <c r="G67" s="52" t="s">
        <v>46</v>
      </c>
      <c r="H67" s="53">
        <v>201800010008207</v>
      </c>
      <c r="I67" s="54">
        <v>45292</v>
      </c>
      <c r="J67" s="54">
        <v>45292</v>
      </c>
      <c r="K67" s="55" t="s">
        <v>47</v>
      </c>
      <c r="L67" s="56" t="e">
        <f t="array" aca="1" ref="L67" ca="1">comentariocelula(F67)</f>
        <v>#NAME?</v>
      </c>
      <c r="M67" s="56"/>
      <c r="N67" s="56"/>
      <c r="O67" s="56"/>
      <c r="P67" s="57"/>
      <c r="Q67" s="43"/>
      <c r="R67" s="43"/>
      <c r="S67" s="43"/>
      <c r="T67" s="43"/>
      <c r="U67" s="43"/>
      <c r="V67" s="43"/>
    </row>
    <row r="68" spans="1:22" ht="36" customHeight="1" x14ac:dyDescent="0.25">
      <c r="A68" s="49" t="s">
        <v>45</v>
      </c>
      <c r="B68" s="49"/>
      <c r="C68" s="49"/>
      <c r="D68" s="49"/>
      <c r="E68" s="49"/>
      <c r="F68" s="51">
        <f>1997668.19</f>
        <v>1997668.19</v>
      </c>
      <c r="G68" s="52" t="s">
        <v>46</v>
      </c>
      <c r="H68" s="53">
        <v>201800010008207</v>
      </c>
      <c r="I68" s="54">
        <v>45323</v>
      </c>
      <c r="J68" s="54">
        <v>45324</v>
      </c>
      <c r="K68" s="55" t="s">
        <v>47</v>
      </c>
      <c r="L68" s="56" t="e">
        <f t="array" aca="1" ref="L68" ca="1">comentariocelula(F68)</f>
        <v>#NAME?</v>
      </c>
      <c r="M68" s="56"/>
      <c r="N68" s="56"/>
      <c r="O68" s="56"/>
      <c r="P68" s="57"/>
      <c r="Q68" s="43"/>
      <c r="R68" s="43"/>
      <c r="S68" s="43"/>
      <c r="T68" s="43"/>
      <c r="U68" s="43"/>
      <c r="V68" s="43"/>
    </row>
    <row r="69" spans="1:22" ht="36" customHeight="1" x14ac:dyDescent="0.25">
      <c r="A69" s="49" t="s">
        <v>45</v>
      </c>
      <c r="B69" s="49"/>
      <c r="C69" s="49"/>
      <c r="D69" s="49"/>
      <c r="E69" s="49"/>
      <c r="F69" s="51">
        <f>2008735.5</f>
        <v>2008735.5</v>
      </c>
      <c r="G69" s="52" t="s">
        <v>46</v>
      </c>
      <c r="H69" s="53">
        <v>201800010008207</v>
      </c>
      <c r="I69" s="54">
        <v>45352</v>
      </c>
      <c r="J69" s="54">
        <v>45356</v>
      </c>
      <c r="K69" s="55" t="s">
        <v>47</v>
      </c>
      <c r="L69" s="56" t="e">
        <f t="array" aca="1" ref="L69" ca="1">comentariocelula(F69)</f>
        <v>#NAME?</v>
      </c>
      <c r="M69" s="56"/>
      <c r="N69" s="56"/>
      <c r="O69" s="56"/>
      <c r="P69" s="57"/>
      <c r="Q69" s="43"/>
      <c r="R69" s="43"/>
      <c r="S69" s="43"/>
      <c r="T69" s="43"/>
      <c r="U69" s="43"/>
      <c r="V69" s="43"/>
    </row>
    <row r="70" spans="1:22" ht="36" customHeight="1" x14ac:dyDescent="0.25">
      <c r="A70" s="49" t="s">
        <v>45</v>
      </c>
      <c r="B70" s="49"/>
      <c r="C70" s="49"/>
      <c r="D70" s="49"/>
      <c r="E70" s="49"/>
      <c r="F70" s="58">
        <f>2030562.3-472717.78</f>
        <v>1557844.52</v>
      </c>
      <c r="G70" s="52" t="s">
        <v>46</v>
      </c>
      <c r="H70" s="53">
        <v>201800010008207</v>
      </c>
      <c r="I70" s="54">
        <v>45383</v>
      </c>
      <c r="J70" s="54">
        <v>45388</v>
      </c>
      <c r="K70" s="55" t="s">
        <v>47</v>
      </c>
      <c r="L70" s="56" t="e">
        <f t="array" aca="1" ref="L70" ca="1">comentariocelula(F70)</f>
        <v>#NAME?</v>
      </c>
      <c r="M70" s="56"/>
      <c r="N70" s="56"/>
      <c r="O70" s="56"/>
      <c r="P70" s="57"/>
      <c r="Q70" s="43"/>
      <c r="R70" s="43"/>
      <c r="S70" s="43"/>
      <c r="T70" s="43"/>
      <c r="U70" s="43"/>
      <c r="V70" s="43"/>
    </row>
    <row r="71" spans="1:22" ht="36" customHeight="1" x14ac:dyDescent="0.25">
      <c r="A71" s="49" t="s">
        <v>45</v>
      </c>
      <c r="B71" s="49"/>
      <c r="C71" s="49"/>
      <c r="D71" s="49"/>
      <c r="E71" s="49"/>
      <c r="F71" s="58">
        <v>472717.78399999999</v>
      </c>
      <c r="G71" s="52" t="s">
        <v>46</v>
      </c>
      <c r="H71" s="53">
        <v>201800010008207</v>
      </c>
      <c r="I71" s="54">
        <v>45383</v>
      </c>
      <c r="J71" s="54">
        <v>45388</v>
      </c>
      <c r="K71" s="55" t="s">
        <v>47</v>
      </c>
      <c r="L71" s="56" t="e">
        <f t="array" aca="1" ref="L71" ca="1">comentariocelula(F71)</f>
        <v>#NAME?</v>
      </c>
      <c r="M71" s="56"/>
      <c r="N71" s="56"/>
      <c r="O71" s="56"/>
      <c r="P71" s="57"/>
      <c r="Q71" s="43"/>
      <c r="R71" s="43"/>
      <c r="S71" s="43"/>
      <c r="T71" s="43"/>
      <c r="U71" s="43"/>
      <c r="V71" s="43"/>
    </row>
    <row r="72" spans="1:22" ht="36" customHeight="1" x14ac:dyDescent="0.25">
      <c r="A72" s="49" t="s">
        <v>45</v>
      </c>
      <c r="B72" s="49"/>
      <c r="C72" s="49"/>
      <c r="D72" s="49"/>
      <c r="E72" s="49"/>
      <c r="F72" s="58">
        <v>2077811.3</v>
      </c>
      <c r="G72" s="52" t="s">
        <v>46</v>
      </c>
      <c r="H72" s="53">
        <v>201800010008207</v>
      </c>
      <c r="I72" s="54">
        <v>45413</v>
      </c>
      <c r="J72" s="54">
        <v>45413</v>
      </c>
      <c r="K72" s="55" t="s">
        <v>47</v>
      </c>
      <c r="L72" s="56"/>
      <c r="M72" s="56"/>
      <c r="N72" s="56"/>
      <c r="O72" s="56"/>
      <c r="P72" s="59"/>
      <c r="Q72" s="59"/>
      <c r="R72" s="43"/>
      <c r="S72" s="43"/>
      <c r="T72" s="43"/>
      <c r="U72" s="43"/>
      <c r="V72" s="43"/>
    </row>
    <row r="73" spans="1:22" ht="36" customHeight="1" x14ac:dyDescent="0.25">
      <c r="A73" s="49" t="s">
        <v>45</v>
      </c>
      <c r="B73" s="49"/>
      <c r="C73" s="49"/>
      <c r="D73" s="49"/>
      <c r="E73" s="49"/>
      <c r="F73" s="58">
        <v>2092681.91</v>
      </c>
      <c r="G73" s="52" t="s">
        <v>46</v>
      </c>
      <c r="H73" s="53">
        <v>201800010008207</v>
      </c>
      <c r="I73" s="54">
        <v>45444</v>
      </c>
      <c r="J73" s="54">
        <v>45444</v>
      </c>
      <c r="K73" s="55" t="s">
        <v>47</v>
      </c>
      <c r="L73" s="56" t="e">
        <f t="array" aca="1" ref="L73" ca="1">comentariocelula(F73)</f>
        <v>#NAME?</v>
      </c>
      <c r="M73" s="56"/>
      <c r="N73" s="56"/>
      <c r="O73" s="56"/>
      <c r="P73" s="57"/>
      <c r="Q73" s="43"/>
      <c r="R73" s="43"/>
      <c r="S73" s="43"/>
      <c r="T73" s="43"/>
      <c r="U73" s="43"/>
      <c r="V73" s="43"/>
    </row>
    <row r="74" spans="1:22" ht="36" customHeight="1" x14ac:dyDescent="0.25">
      <c r="A74" s="49" t="s">
        <v>45</v>
      </c>
      <c r="B74" s="49"/>
      <c r="C74" s="49"/>
      <c r="D74" s="49"/>
      <c r="E74" s="49"/>
      <c r="F74" s="60">
        <v>2057686.44</v>
      </c>
      <c r="G74" s="52" t="s">
        <v>46</v>
      </c>
      <c r="H74" s="53">
        <v>201800010008207</v>
      </c>
      <c r="I74" s="54">
        <v>45474</v>
      </c>
      <c r="J74" s="54">
        <v>45484</v>
      </c>
      <c r="K74" s="55" t="s">
        <v>47</v>
      </c>
      <c r="L74" s="56" t="e">
        <f t="array" aca="1" ref="L74" ca="1">comentariocelula(F74)</f>
        <v>#NAME?</v>
      </c>
      <c r="M74" s="56"/>
      <c r="N74" s="56"/>
      <c r="O74" s="56"/>
      <c r="P74" s="57"/>
      <c r="Q74" s="43"/>
      <c r="R74" s="43"/>
      <c r="S74" s="43"/>
      <c r="T74" s="43"/>
      <c r="U74" s="43"/>
      <c r="V74" s="43"/>
    </row>
    <row r="75" spans="1:22" ht="36" customHeight="1" x14ac:dyDescent="0.25">
      <c r="A75" s="49" t="s">
        <v>45</v>
      </c>
      <c r="B75" s="49"/>
      <c r="C75" s="49"/>
      <c r="D75" s="49"/>
      <c r="E75" s="49"/>
      <c r="F75" s="61">
        <v>2049773.39</v>
      </c>
      <c r="G75" s="52" t="s">
        <v>46</v>
      </c>
      <c r="H75" s="53">
        <v>201800010008207</v>
      </c>
      <c r="I75" s="54">
        <v>45505</v>
      </c>
      <c r="J75" s="54">
        <v>45516</v>
      </c>
      <c r="K75" s="55" t="s">
        <v>47</v>
      </c>
      <c r="L75" s="56" t="e">
        <f t="array" aca="1" ref="L75" ca="1">comentariocelula(F75)</f>
        <v>#NAME?</v>
      </c>
      <c r="M75" s="56"/>
      <c r="N75" s="56"/>
      <c r="O75" s="56"/>
      <c r="P75" s="57"/>
      <c r="Q75" s="43"/>
      <c r="R75" s="43"/>
      <c r="S75" s="43"/>
      <c r="T75" s="43"/>
      <c r="U75" s="43"/>
      <c r="V75" s="43"/>
    </row>
    <row r="76" spans="1:22" ht="36" customHeight="1" x14ac:dyDescent="0.25">
      <c r="A76" s="49" t="s">
        <v>48</v>
      </c>
      <c r="B76" s="49"/>
      <c r="C76" s="49"/>
      <c r="D76" s="49"/>
      <c r="E76" s="49"/>
      <c r="F76" s="62">
        <f>94318.8+1512.39</f>
        <v>95831.19</v>
      </c>
      <c r="G76" s="52" t="s">
        <v>49</v>
      </c>
      <c r="H76" s="53">
        <v>201800010008207</v>
      </c>
      <c r="I76" s="54">
        <v>45292</v>
      </c>
      <c r="J76" s="54">
        <v>45292</v>
      </c>
      <c r="K76" s="63" t="s">
        <v>50</v>
      </c>
      <c r="L76" s="56" t="e">
        <f t="array" aca="1" ref="L76" ca="1">comentariocelula(F76)</f>
        <v>#NAME?</v>
      </c>
      <c r="M76" s="56"/>
      <c r="N76" s="56"/>
      <c r="O76" s="56"/>
      <c r="P76" s="57"/>
      <c r="Q76" s="43"/>
      <c r="R76" s="43"/>
      <c r="S76" s="43"/>
      <c r="T76" s="43"/>
      <c r="U76" s="43"/>
      <c r="V76" s="43"/>
    </row>
    <row r="77" spans="1:22" ht="36" customHeight="1" x14ac:dyDescent="0.25">
      <c r="A77" s="49" t="s">
        <v>48</v>
      </c>
      <c r="B77" s="49"/>
      <c r="C77" s="49"/>
      <c r="D77" s="49"/>
      <c r="E77" s="49"/>
      <c r="F77" s="62">
        <f>74475.71+1156.34</f>
        <v>75632.05</v>
      </c>
      <c r="G77" s="52" t="s">
        <v>49</v>
      </c>
      <c r="H77" s="53">
        <v>201800010008207</v>
      </c>
      <c r="I77" s="54">
        <v>45323</v>
      </c>
      <c r="J77" s="54">
        <v>45324</v>
      </c>
      <c r="K77" s="63" t="s">
        <v>50</v>
      </c>
      <c r="L77" s="56" t="e">
        <f t="array" aca="1" ref="L77" ca="1">comentariocelula(F77)</f>
        <v>#NAME?</v>
      </c>
      <c r="M77" s="56"/>
      <c r="N77" s="56"/>
      <c r="O77" s="56"/>
      <c r="P77" s="57"/>
      <c r="Q77" s="43"/>
      <c r="R77" s="43"/>
      <c r="S77" s="43"/>
      <c r="T77" s="43"/>
      <c r="U77" s="43"/>
      <c r="V77" s="43"/>
    </row>
    <row r="78" spans="1:22" ht="36" customHeight="1" x14ac:dyDescent="0.25">
      <c r="A78" s="49" t="s">
        <v>48</v>
      </c>
      <c r="B78" s="49"/>
      <c r="C78" s="49"/>
      <c r="D78" s="49"/>
      <c r="E78" s="49"/>
      <c r="F78" s="62">
        <v>72561.8</v>
      </c>
      <c r="G78" s="52" t="s">
        <v>49</v>
      </c>
      <c r="H78" s="53">
        <v>201800010008207</v>
      </c>
      <c r="I78" s="54">
        <v>45352</v>
      </c>
      <c r="J78" s="54">
        <v>45356</v>
      </c>
      <c r="K78" s="63" t="s">
        <v>50</v>
      </c>
      <c r="L78" s="56" t="e">
        <f t="array" aca="1" ref="L78" ca="1">comentariocelula(F78)</f>
        <v>#NAME?</v>
      </c>
      <c r="M78" s="56"/>
      <c r="N78" s="56"/>
      <c r="O78" s="56"/>
      <c r="P78" s="57"/>
      <c r="Q78" s="43"/>
      <c r="R78" s="43"/>
      <c r="S78" s="43"/>
      <c r="T78" s="43"/>
      <c r="U78" s="43"/>
      <c r="V78" s="43"/>
    </row>
    <row r="79" spans="1:22" ht="36" customHeight="1" x14ac:dyDescent="0.25">
      <c r="A79" s="49" t="s">
        <v>48</v>
      </c>
      <c r="B79" s="49"/>
      <c r="C79" s="49"/>
      <c r="D79" s="49"/>
      <c r="E79" s="49"/>
      <c r="F79" s="62">
        <v>78475.45</v>
      </c>
      <c r="G79" s="52" t="s">
        <v>49</v>
      </c>
      <c r="H79" s="53">
        <v>201800010008207</v>
      </c>
      <c r="I79" s="54">
        <v>45383</v>
      </c>
      <c r="J79" s="54">
        <v>45388</v>
      </c>
      <c r="K79" s="63" t="s">
        <v>50</v>
      </c>
      <c r="L79" s="56" t="e">
        <f t="array" aca="1" ref="L79" ca="1">comentariocelula(F79)</f>
        <v>#NAME?</v>
      </c>
      <c r="M79" s="56"/>
      <c r="N79" s="56"/>
      <c r="O79" s="56"/>
      <c r="P79" s="57"/>
      <c r="Q79" s="43"/>
      <c r="R79" s="43"/>
      <c r="S79" s="43"/>
      <c r="T79" s="43"/>
      <c r="U79" s="43"/>
      <c r="V79" s="43"/>
    </row>
    <row r="80" spans="1:22" ht="36" customHeight="1" x14ac:dyDescent="0.25">
      <c r="A80" s="49" t="s">
        <v>48</v>
      </c>
      <c r="B80" s="49"/>
      <c r="C80" s="49"/>
      <c r="D80" s="49"/>
      <c r="E80" s="49"/>
      <c r="F80" s="62">
        <v>74499.05</v>
      </c>
      <c r="G80" s="52" t="s">
        <v>49</v>
      </c>
      <c r="H80" s="53">
        <v>201800010008207</v>
      </c>
      <c r="I80" s="54">
        <v>45413</v>
      </c>
      <c r="J80" s="54">
        <v>45420</v>
      </c>
      <c r="K80" s="55" t="s">
        <v>50</v>
      </c>
      <c r="L80" s="56" t="e">
        <f t="array" aca="1" ref="L80" ca="1">comentariocelula(F80)</f>
        <v>#NAME?</v>
      </c>
      <c r="M80" s="56"/>
      <c r="N80" s="56"/>
      <c r="O80" s="56"/>
      <c r="P80" s="57"/>
      <c r="Q80" s="43"/>
      <c r="R80" s="43"/>
      <c r="S80" s="43"/>
      <c r="T80" s="43"/>
      <c r="U80" s="43"/>
      <c r="V80" s="43"/>
    </row>
    <row r="81" spans="1:22" ht="36" customHeight="1" x14ac:dyDescent="0.25">
      <c r="A81" s="49" t="s">
        <v>48</v>
      </c>
      <c r="B81" s="49"/>
      <c r="C81" s="49"/>
      <c r="D81" s="49"/>
      <c r="E81" s="49"/>
      <c r="F81" s="62">
        <v>64922.17</v>
      </c>
      <c r="G81" s="52" t="s">
        <v>49</v>
      </c>
      <c r="H81" s="53">
        <v>201800010008207</v>
      </c>
      <c r="I81" s="54">
        <v>45444</v>
      </c>
      <c r="J81" s="54">
        <v>45444</v>
      </c>
      <c r="K81" s="55" t="s">
        <v>50</v>
      </c>
      <c r="L81" s="56" t="e">
        <f t="array" aca="1" ref="L81" ca="1">comentariocelula(F81)</f>
        <v>#NAME?</v>
      </c>
      <c r="M81" s="56"/>
      <c r="N81" s="56"/>
      <c r="O81" s="56"/>
      <c r="P81" s="57"/>
      <c r="Q81" s="43"/>
      <c r="R81" s="43"/>
      <c r="S81" s="43"/>
      <c r="T81" s="43"/>
      <c r="U81" s="43"/>
      <c r="V81" s="43"/>
    </row>
    <row r="82" spans="1:22" ht="36" customHeight="1" x14ac:dyDescent="0.25">
      <c r="A82" s="49" t="s">
        <v>48</v>
      </c>
      <c r="B82" s="49"/>
      <c r="C82" s="49"/>
      <c r="D82" s="49"/>
      <c r="E82" s="49"/>
      <c r="F82" s="62">
        <v>53338.400000000001</v>
      </c>
      <c r="G82" s="52" t="s">
        <v>49</v>
      </c>
      <c r="H82" s="53">
        <v>201800010008207</v>
      </c>
      <c r="I82" s="54">
        <v>45474</v>
      </c>
      <c r="J82" s="54">
        <v>45484</v>
      </c>
      <c r="K82" s="55" t="s">
        <v>50</v>
      </c>
      <c r="L82" s="56" t="e">
        <f t="array" aca="1" ref="L82" ca="1">comentariocelula(F82)</f>
        <v>#NAME?</v>
      </c>
      <c r="M82" s="56"/>
      <c r="N82" s="56"/>
      <c r="O82" s="56"/>
      <c r="P82" s="57"/>
      <c r="Q82" s="43"/>
      <c r="R82" s="43"/>
      <c r="S82" s="43"/>
      <c r="T82" s="43"/>
      <c r="U82" s="43"/>
      <c r="V82" s="43"/>
    </row>
    <row r="83" spans="1:22" ht="36" customHeight="1" x14ac:dyDescent="0.25">
      <c r="A83" s="49" t="s">
        <v>48</v>
      </c>
      <c r="B83" s="49"/>
      <c r="C83" s="49"/>
      <c r="D83" s="49"/>
      <c r="E83" s="49"/>
      <c r="F83" s="64">
        <v>57834.44</v>
      </c>
      <c r="G83" s="52" t="s">
        <v>49</v>
      </c>
      <c r="H83" s="53">
        <v>201800010008207</v>
      </c>
      <c r="I83" s="54">
        <v>45505</v>
      </c>
      <c r="J83" s="54">
        <v>45516</v>
      </c>
      <c r="K83" s="55" t="s">
        <v>50</v>
      </c>
      <c r="L83" s="56" t="e">
        <f t="array" aca="1" ref="L83" ca="1">comentariocelula(F83)</f>
        <v>#NAME?</v>
      </c>
      <c r="M83" s="56"/>
      <c r="N83" s="56"/>
      <c r="O83" s="56"/>
      <c r="P83" s="57"/>
      <c r="Q83" s="43"/>
      <c r="R83" s="43"/>
      <c r="S83" s="43"/>
      <c r="T83" s="43"/>
      <c r="U83" s="43"/>
      <c r="V83" s="43"/>
    </row>
    <row r="84" spans="1:22" ht="51.75" customHeight="1" x14ac:dyDescent="0.25">
      <c r="A84" s="49" t="s">
        <v>51</v>
      </c>
      <c r="B84" s="49"/>
      <c r="C84" s="49"/>
      <c r="D84" s="49"/>
      <c r="E84" s="49"/>
      <c r="F84" s="65">
        <v>342423.22</v>
      </c>
      <c r="G84" s="52" t="s">
        <v>49</v>
      </c>
      <c r="H84" s="53">
        <v>202300010067789</v>
      </c>
      <c r="I84" s="54" t="s">
        <v>52</v>
      </c>
      <c r="J84" s="54">
        <v>45388</v>
      </c>
      <c r="K84" s="66" t="s">
        <v>53</v>
      </c>
      <c r="L84" s="56" t="e">
        <f t="array" aca="1" ref="L84" ca="1">comentariocelula(F84)</f>
        <v>#NAME?</v>
      </c>
      <c r="M84" s="56"/>
      <c r="N84" s="56"/>
      <c r="O84" s="56"/>
      <c r="P84" s="57"/>
      <c r="Q84" s="43"/>
      <c r="R84" s="43"/>
      <c r="S84" s="43"/>
      <c r="T84" s="43"/>
      <c r="U84" s="43"/>
      <c r="V84" s="43"/>
    </row>
    <row r="85" spans="1:22" ht="36" hidden="1" customHeight="1" x14ac:dyDescent="0.25">
      <c r="A85" s="49" t="s">
        <v>54</v>
      </c>
      <c r="B85" s="49"/>
      <c r="C85" s="49"/>
      <c r="D85" s="49"/>
      <c r="E85" s="49"/>
      <c r="F85" s="67"/>
      <c r="G85" s="52" t="s">
        <v>46</v>
      </c>
      <c r="H85" s="53">
        <v>201800010008207</v>
      </c>
      <c r="I85" s="54"/>
      <c r="J85" s="54"/>
      <c r="K85" s="63" t="s">
        <v>50</v>
      </c>
      <c r="L85" s="56" t="e">
        <f t="array" aca="1" ref="L85" ca="1">comentariocelula(F85)</f>
        <v>#NAME?</v>
      </c>
      <c r="M85" s="56"/>
      <c r="N85" s="56"/>
      <c r="O85" s="56"/>
      <c r="P85" s="57"/>
      <c r="Q85" s="43"/>
      <c r="R85" s="43"/>
      <c r="S85" s="43"/>
      <c r="T85" s="43"/>
      <c r="U85" s="43"/>
      <c r="V85" s="43"/>
    </row>
    <row r="86" spans="1:22" ht="15" customHeight="1" x14ac:dyDescent="0.25">
      <c r="A86" s="68" t="s">
        <v>55</v>
      </c>
      <c r="B86" s="68"/>
      <c r="C86" s="68"/>
      <c r="D86" s="68"/>
      <c r="E86" s="68"/>
      <c r="F86" s="69">
        <f>SUM(F66:F85)</f>
        <v>17320176.634</v>
      </c>
      <c r="G86" s="70"/>
      <c r="H86" s="70"/>
      <c r="I86" s="70"/>
      <c r="J86" s="70"/>
      <c r="K86" s="70"/>
      <c r="L86" s="3"/>
      <c r="M86" s="3"/>
      <c r="N86" s="3"/>
      <c r="O86" s="3"/>
      <c r="P86" s="57"/>
      <c r="Q86" s="43"/>
      <c r="R86" s="43"/>
      <c r="S86" s="43"/>
      <c r="T86" s="43"/>
      <c r="U86" s="43"/>
      <c r="V86" s="43"/>
    </row>
    <row r="87" spans="1:22" ht="15" hidden="1" customHeight="1" x14ac:dyDescent="0.25">
      <c r="A87" s="71" t="s">
        <v>56</v>
      </c>
      <c r="B87" s="71"/>
      <c r="C87" s="71"/>
      <c r="D87" s="71"/>
      <c r="E87" s="71"/>
      <c r="F87" s="71"/>
      <c r="G87" s="71"/>
      <c r="H87" s="71"/>
      <c r="I87" s="57"/>
      <c r="J87" s="57"/>
      <c r="K87" s="57"/>
      <c r="L87" s="57"/>
      <c r="M87" s="57"/>
      <c r="N87" s="57"/>
      <c r="O87" s="57"/>
      <c r="P87" s="57"/>
      <c r="Q87" s="43"/>
      <c r="R87" s="43"/>
      <c r="S87" s="43"/>
      <c r="T87" s="43"/>
      <c r="U87" s="43"/>
      <c r="V87" s="43"/>
    </row>
    <row r="88" spans="1:22" ht="15.75" thickBot="1" x14ac:dyDescent="0.3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43"/>
      <c r="Q88" s="43"/>
      <c r="R88" s="43"/>
      <c r="S88" s="43"/>
      <c r="T88" s="43"/>
      <c r="U88" s="43"/>
      <c r="V88" s="43"/>
    </row>
    <row r="89" spans="1:22" ht="15.75" customHeight="1" thickBot="1" x14ac:dyDescent="0.3">
      <c r="A89" s="73" t="s">
        <v>57</v>
      </c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57"/>
      <c r="M89" s="57"/>
      <c r="N89" s="57"/>
      <c r="O89" s="57"/>
      <c r="P89" s="43"/>
      <c r="Q89" s="43"/>
      <c r="R89" s="43"/>
      <c r="S89" s="43"/>
      <c r="T89" s="43"/>
      <c r="U89" s="43"/>
      <c r="V89" s="43"/>
    </row>
    <row r="90" spans="1:22" ht="286.5" customHeight="1" thickBot="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57"/>
      <c r="M90" s="57"/>
      <c r="N90" s="57"/>
      <c r="O90" s="57"/>
      <c r="P90" s="43"/>
      <c r="Q90" s="43"/>
      <c r="R90" s="43"/>
      <c r="S90" s="43"/>
      <c r="T90" s="43"/>
      <c r="U90" s="43"/>
      <c r="V90" s="43"/>
    </row>
    <row r="91" spans="1:22" x14ac:dyDescent="0.25">
      <c r="A91" s="43"/>
      <c r="B91" s="43"/>
      <c r="C91" s="44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</row>
    <row r="92" spans="1:22" ht="15" customHeight="1" x14ac:dyDescent="0.25">
      <c r="A92" s="71" t="s">
        <v>58</v>
      </c>
      <c r="B92" s="71"/>
      <c r="C92" s="71"/>
      <c r="D92" s="71"/>
      <c r="E92" s="71"/>
      <c r="F92" s="71"/>
      <c r="G92" s="71"/>
      <c r="H92" s="71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</row>
    <row r="93" spans="1:22" x14ac:dyDescent="0.25">
      <c r="A93" s="43"/>
      <c r="B93" s="43"/>
      <c r="C93" s="44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</row>
    <row r="94" spans="1:22" x14ac:dyDescent="0.25">
      <c r="A94" s="43"/>
      <c r="B94" s="43"/>
      <c r="C94" s="44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</row>
    <row r="95" spans="1:22" x14ac:dyDescent="0.25">
      <c r="A95" s="43"/>
      <c r="B95" s="43"/>
      <c r="C95" s="44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</row>
    <row r="96" spans="1:22" ht="15" customHeight="1" x14ac:dyDescent="0.25">
      <c r="A96" s="43"/>
      <c r="B96" s="43"/>
      <c r="C96" s="44"/>
      <c r="D96" s="74"/>
      <c r="E96" s="74"/>
      <c r="F96" s="74"/>
      <c r="I96" s="74"/>
      <c r="J96" s="74"/>
      <c r="K96" s="74"/>
      <c r="L96" s="74"/>
      <c r="M96" s="43"/>
      <c r="N96" s="43"/>
      <c r="O96" s="43"/>
      <c r="P96" s="43"/>
      <c r="Q96" s="43"/>
      <c r="R96" s="43"/>
      <c r="S96" s="43"/>
      <c r="T96" s="43"/>
      <c r="U96" s="43"/>
      <c r="V96" s="43"/>
    </row>
    <row r="97" spans="1:22" ht="30.75" customHeight="1" x14ac:dyDescent="0.25">
      <c r="A97" s="43"/>
      <c r="B97" s="43"/>
      <c r="C97" s="44"/>
      <c r="D97" s="74"/>
      <c r="E97" s="74"/>
      <c r="F97" s="74"/>
      <c r="I97" s="74"/>
      <c r="J97" s="74"/>
      <c r="K97" s="74"/>
      <c r="L97" s="74"/>
      <c r="M97" s="43"/>
      <c r="N97" s="43"/>
      <c r="O97" s="43"/>
      <c r="P97" s="43"/>
      <c r="Q97" s="43"/>
      <c r="R97" s="43"/>
      <c r="S97" s="43"/>
      <c r="T97" s="43"/>
      <c r="U97" s="43"/>
      <c r="V97" s="43"/>
    </row>
    <row r="98" spans="1:22" x14ac:dyDescent="0.25">
      <c r="A98" s="43"/>
      <c r="B98" s="43"/>
      <c r="C98" s="44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</row>
    <row r="99" spans="1:22" x14ac:dyDescent="0.25">
      <c r="A99" s="43"/>
      <c r="B99" s="43"/>
      <c r="C99" s="44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</row>
    <row r="100" spans="1:22" x14ac:dyDescent="0.25">
      <c r="A100" s="43"/>
      <c r="B100" s="43"/>
      <c r="C100" s="44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</row>
    <row r="101" spans="1:22" x14ac:dyDescent="0.25">
      <c r="A101" s="43"/>
      <c r="B101" s="43"/>
      <c r="C101" s="44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</row>
    <row r="102" spans="1:22" x14ac:dyDescent="0.25">
      <c r="A102" s="43"/>
      <c r="B102" s="43"/>
      <c r="C102" s="44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</row>
    <row r="103" spans="1:22" x14ac:dyDescent="0.25">
      <c r="A103" s="43"/>
      <c r="B103" s="43"/>
      <c r="C103" s="44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</row>
    <row r="104" spans="1:22" x14ac:dyDescent="0.25">
      <c r="A104" s="43"/>
      <c r="B104" s="43"/>
      <c r="C104" s="44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</row>
    <row r="105" spans="1:22" x14ac:dyDescent="0.25">
      <c r="A105" s="43"/>
      <c r="B105" s="43"/>
      <c r="C105" s="44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</row>
    <row r="106" spans="1:22" x14ac:dyDescent="0.25">
      <c r="A106" s="43"/>
      <c r="B106" s="43"/>
      <c r="C106" s="44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  <c r="T106" s="43"/>
      <c r="U106" s="43"/>
      <c r="V106" s="43"/>
    </row>
    <row r="107" spans="1:22" x14ac:dyDescent="0.25">
      <c r="A107" s="43"/>
      <c r="B107" s="43"/>
      <c r="C107" s="44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</row>
    <row r="108" spans="1:22" x14ac:dyDescent="0.25">
      <c r="A108" s="43"/>
      <c r="B108" s="43"/>
      <c r="C108" s="44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  <c r="T108" s="43"/>
      <c r="U108" s="43"/>
      <c r="V108" s="43"/>
    </row>
    <row r="109" spans="1:22" x14ac:dyDescent="0.25">
      <c r="A109" s="43"/>
      <c r="B109" s="43"/>
      <c r="C109" s="44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</row>
    <row r="110" spans="1:22" x14ac:dyDescent="0.25">
      <c r="A110" s="43"/>
      <c r="B110" s="43"/>
      <c r="C110" s="44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</row>
    <row r="111" spans="1:22" x14ac:dyDescent="0.25">
      <c r="A111" s="43"/>
      <c r="B111" s="43"/>
      <c r="C111" s="44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  <c r="T111" s="43"/>
      <c r="U111" s="43"/>
      <c r="V111" s="43"/>
    </row>
    <row r="112" spans="1:22" x14ac:dyDescent="0.25">
      <c r="A112" s="43"/>
      <c r="B112" s="43"/>
      <c r="C112" s="44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</row>
    <row r="113" spans="1:22" x14ac:dyDescent="0.25">
      <c r="A113" s="43"/>
      <c r="B113" s="43"/>
      <c r="C113" s="44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</row>
    <row r="114" spans="1:22" x14ac:dyDescent="0.25">
      <c r="A114" s="43"/>
      <c r="B114" s="43"/>
      <c r="C114" s="44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</row>
    <row r="115" spans="1:22" x14ac:dyDescent="0.25">
      <c r="A115" s="43"/>
      <c r="B115" s="43"/>
      <c r="C115" s="44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</row>
    <row r="116" spans="1:22" x14ac:dyDescent="0.25">
      <c r="A116" s="43"/>
      <c r="B116" s="43"/>
      <c r="C116" s="44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</row>
    <row r="117" spans="1:22" x14ac:dyDescent="0.25">
      <c r="A117" s="75"/>
      <c r="B117" s="75"/>
      <c r="C117" s="76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</row>
    <row r="118" spans="1:22" x14ac:dyDescent="0.25">
      <c r="A118" s="75"/>
      <c r="B118" s="75"/>
      <c r="C118" s="76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</row>
    <row r="119" spans="1:22" x14ac:dyDescent="0.25">
      <c r="A119" s="75"/>
      <c r="B119" s="75"/>
      <c r="C119" s="76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</row>
    <row r="120" spans="1:22" x14ac:dyDescent="0.25">
      <c r="A120" s="75"/>
      <c r="B120" s="75"/>
      <c r="C120" s="76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</row>
    <row r="121" spans="1:22" x14ac:dyDescent="0.25">
      <c r="A121" s="75"/>
      <c r="B121" s="75"/>
      <c r="C121" s="76"/>
      <c r="D121" s="75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</row>
    <row r="122" spans="1:22" x14ac:dyDescent="0.25">
      <c r="A122" s="75"/>
      <c r="B122" s="75"/>
      <c r="C122" s="76"/>
      <c r="D122" s="75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</row>
    <row r="123" spans="1:22" x14ac:dyDescent="0.25">
      <c r="A123" s="75"/>
      <c r="B123" s="75"/>
      <c r="C123" s="76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</row>
    <row r="124" spans="1:22" x14ac:dyDescent="0.25">
      <c r="A124" s="75"/>
      <c r="B124" s="75"/>
      <c r="C124" s="76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</row>
    <row r="125" spans="1:22" x14ac:dyDescent="0.25">
      <c r="A125" s="75"/>
      <c r="B125" s="75"/>
      <c r="C125" s="76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1:22" x14ac:dyDescent="0.25">
      <c r="A126" s="75"/>
      <c r="B126" s="75"/>
      <c r="C126" s="76"/>
      <c r="D126" s="75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</row>
    <row r="127" spans="1:22" x14ac:dyDescent="0.25">
      <c r="A127" s="75"/>
      <c r="B127" s="75"/>
      <c r="C127" s="76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</row>
    <row r="128" spans="1:22" x14ac:dyDescent="0.25">
      <c r="A128" s="75"/>
      <c r="B128" s="75"/>
      <c r="C128" s="76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1:22" x14ac:dyDescent="0.25">
      <c r="A129" s="75"/>
      <c r="B129" s="75"/>
      <c r="C129" s="76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</row>
    <row r="130" spans="1:22" x14ac:dyDescent="0.25">
      <c r="A130" s="75"/>
      <c r="B130" s="75"/>
      <c r="C130" s="76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</row>
    <row r="131" spans="1:22" x14ac:dyDescent="0.25">
      <c r="A131" s="75"/>
      <c r="B131" s="75"/>
      <c r="C131" s="76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1:22" x14ac:dyDescent="0.25">
      <c r="A132" s="75"/>
      <c r="B132" s="75"/>
      <c r="C132" s="76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</row>
    <row r="133" spans="1:22" x14ac:dyDescent="0.25">
      <c r="A133" s="75"/>
      <c r="B133" s="75"/>
      <c r="C133" s="76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</row>
    <row r="134" spans="1:22" x14ac:dyDescent="0.25">
      <c r="A134" s="75"/>
      <c r="B134" s="75"/>
      <c r="C134" s="76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</row>
  </sheetData>
  <autoFilter ref="A65:K87" xr:uid="{00000000-0009-0000-0000-000009000000}">
    <filterColumn colId="5">
      <customFilters>
        <customFilter operator="notEqual" val=" "/>
      </customFilters>
    </filterColumn>
  </autoFilter>
  <mergeCells count="85">
    <mergeCell ref="D97:F97"/>
    <mergeCell ref="I97:L97"/>
    <mergeCell ref="A86:E86"/>
    <mergeCell ref="A87:H87"/>
    <mergeCell ref="A88:O88"/>
    <mergeCell ref="A89:K90"/>
    <mergeCell ref="A92:H92"/>
    <mergeCell ref="D96:F96"/>
    <mergeCell ref="I96:L96"/>
    <mergeCell ref="A83:E83"/>
    <mergeCell ref="L83:O83"/>
    <mergeCell ref="A84:E84"/>
    <mergeCell ref="L84:O84"/>
    <mergeCell ref="A85:E85"/>
    <mergeCell ref="L85:O85"/>
    <mergeCell ref="A80:E80"/>
    <mergeCell ref="L80:O80"/>
    <mergeCell ref="A81:E81"/>
    <mergeCell ref="L81:O81"/>
    <mergeCell ref="A82:E82"/>
    <mergeCell ref="L82:O82"/>
    <mergeCell ref="A77:E77"/>
    <mergeCell ref="L77:O77"/>
    <mergeCell ref="A78:E78"/>
    <mergeCell ref="L78:O78"/>
    <mergeCell ref="A79:E79"/>
    <mergeCell ref="L79:O79"/>
    <mergeCell ref="A74:E74"/>
    <mergeCell ref="L74:O74"/>
    <mergeCell ref="A75:E75"/>
    <mergeCell ref="L75:O75"/>
    <mergeCell ref="A76:E76"/>
    <mergeCell ref="L76:O76"/>
    <mergeCell ref="A71:E71"/>
    <mergeCell ref="L71:O71"/>
    <mergeCell ref="A72:E72"/>
    <mergeCell ref="L72:O72"/>
    <mergeCell ref="A73:E73"/>
    <mergeCell ref="L73:O73"/>
    <mergeCell ref="A68:E68"/>
    <mergeCell ref="L68:O68"/>
    <mergeCell ref="A69:E69"/>
    <mergeCell ref="L69:O69"/>
    <mergeCell ref="A70:E70"/>
    <mergeCell ref="L70:O70"/>
    <mergeCell ref="A64:K64"/>
    <mergeCell ref="A65:E65"/>
    <mergeCell ref="A66:E66"/>
    <mergeCell ref="L66:O66"/>
    <mergeCell ref="A67:E67"/>
    <mergeCell ref="L67:O67"/>
    <mergeCell ref="A57:E57"/>
    <mergeCell ref="A58:E58"/>
    <mergeCell ref="A59:E59"/>
    <mergeCell ref="A60:E60"/>
    <mergeCell ref="A61:E61"/>
    <mergeCell ref="A62:E62"/>
    <mergeCell ref="K20:N20"/>
    <mergeCell ref="O20:P20"/>
    <mergeCell ref="R20:S20"/>
    <mergeCell ref="T20:U20"/>
    <mergeCell ref="V20:V21"/>
    <mergeCell ref="A56:E56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HERSO-88</vt:lpstr>
      <vt:lpstr>'HERSO-88'!Area_de_impressao</vt:lpstr>
      <vt:lpstr>'HERSO-88'!Titulos_de_impressao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Kátia Mendes Magalhães</cp:lastModifiedBy>
  <dcterms:created xsi:type="dcterms:W3CDTF">2024-12-17T13:40:41Z</dcterms:created>
  <dcterms:modified xsi:type="dcterms:W3CDTF">2024-12-17T13:41:37Z</dcterms:modified>
</cp:coreProperties>
</file>