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10" tabRatio="500"/>
  </bookViews>
  <sheets>
    <sheet name="POLICLINICA QUIRINOPOLIS-IPGSE" sheetId="1" r:id="rId1"/>
  </sheets>
  <definedNames>
    <definedName name="_xlnm._FilterDatabase" localSheetId="0" hidden="1">'POLICLINICA QUIRINOPOLIS-IPGSE'!$A$47:$K$59</definedName>
    <definedName name="_xlnm.Print_Area" localSheetId="0">'POLICLINICA QUIRINOPOLIS-IPGSE'!$A$1:$V$75</definedName>
    <definedName name="_xlnm.Print_Titles" localSheetId="0">'POLICLINICA QUIRINOPOLIS-IPGSE'!$46:$47</definedName>
  </definedNames>
  <calcPr calcId="144525"/>
</workbook>
</file>

<file path=xl/comments1.xml><?xml version="1.0" encoding="utf-8"?>
<comments xmlns="http://schemas.openxmlformats.org/spreadsheetml/2006/main">
  <authors>
    <author>larissapimenta</author>
  </authors>
  <commentList>
    <comment ref="D22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em 20/01/26
050.00032 - 14.519.625,83
055.00011 - 713.749,49
em 30/01/26
055.00046 - 7.851.244,43</t>
        </r>
      </text>
    </comment>
    <comment ref="J22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R$ 9.063,97 - Planisa
</t>
        </r>
      </text>
    </comment>
    <comment ref="L22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
</t>
        </r>
      </text>
    </comment>
    <comment ref="J23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R$ 316.683,27 - Glosa de metas (SEI Nº 83725744)
</t>
        </r>
      </text>
    </comment>
    <comment ref="L23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Fundo rescisório</t>
        </r>
      </text>
    </comment>
    <comment ref="L24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
</t>
        </r>
      </text>
    </comment>
    <comment ref="J25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Planisa</t>
        </r>
      </text>
    </comment>
    <comment ref="L25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
2026.2850.050.00032.003</t>
        </r>
      </text>
    </comment>
    <comment ref="L26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Fundo rescisório
2026.2850.050.00032.004</t>
        </r>
      </text>
    </comment>
    <comment ref="L27" authorId="0">
      <text>
        <r>
          <rPr>
            <b/>
            <sz val="9"/>
            <rFont val="Arial"/>
            <charset val="0"/>
          </rPr>
          <t>larissapimenta:
Custeio</t>
        </r>
        <r>
          <rPr>
            <sz val="9"/>
            <rFont val="Arial"/>
            <charset val="0"/>
          </rPr>
          <t xml:space="preserve">
2026.2850.050.00032.005</t>
        </r>
      </text>
    </comment>
    <comment ref="J28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Planisa </t>
        </r>
      </text>
    </comment>
    <comment ref="L28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Fundo Rescisório</t>
        </r>
      </text>
    </comment>
    <comment ref="L29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</t>
        </r>
      </text>
    </comment>
    <comment ref="L30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
</t>
        </r>
      </text>
    </comment>
    <comment ref="J31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Planisa - 9.063,97
</t>
        </r>
      </text>
    </comment>
    <comment ref="L31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</t>
        </r>
      </text>
    </comment>
    <comment ref="J32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Glosa de metas - 330.521,73 (Relatório COMACG nº 14/2025 (SEI nº 74590761). Conforme Despacho 507 (SEI Nº 87249489), processo 202500010036852)
</t>
        </r>
      </text>
    </comment>
    <comment ref="L32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Fundo Rescisório</t>
        </r>
      </text>
    </comment>
    <comment ref="L33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</t>
        </r>
      </text>
    </comment>
    <comment ref="L34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Maio</t>
        </r>
      </text>
    </comment>
  </commentList>
</comments>
</file>

<file path=xl/sharedStrings.xml><?xml version="1.0" encoding="utf-8"?>
<sst xmlns="http://schemas.openxmlformats.org/spreadsheetml/2006/main" count="113" uniqueCount="79">
  <si>
    <t>Relatório Resumido da Execução Orçamentária e Financeira por Contrato de Gestão</t>
  </si>
  <si>
    <t>Mês/Ano: Janeiro a Abril/2026</t>
  </si>
  <si>
    <t>Órgão Contratante: SECRETARIA DE ESTADO DA SAÚDE – SES/GO.</t>
  </si>
  <si>
    <t>CNPJ: 02.529.964/0001-57</t>
  </si>
  <si>
    <t>Organização Social Contratada :INSTITUTO DE PLANEJAMENTO E GESTAO DE SERVICOS ESPECIALIZADOS - IPGSE</t>
  </si>
  <si>
    <t>CNPJ: 18.176.322/0001-51</t>
  </si>
  <si>
    <t>Unidade Gerida: Policlínica Estadual da Região Sudoeste – Unidade Quirinópolis</t>
  </si>
  <si>
    <t>CNPJ: 18.176.322/0003-13</t>
  </si>
  <si>
    <t>Termo de Colaboração nº 24/2025 – SES.</t>
  </si>
  <si>
    <t>Vigência do Contrato de Gestão - Início 01/07/2025 Término 01/07/2028 (Termo de Colaboração nº 24/2025). 1º  Apostilamento (SEI Nº 85937450)</t>
  </si>
  <si>
    <t>Previsão de Repasse Mensal do Contrato de Gestão; R$ 2.327.041,25 (Termo de Colaboração). Processo nº: 202400010033097</t>
  </si>
  <si>
    <t xml:space="preserve">Previsão de Repasse Mensal do Contrato de Gestão/ADITIVO - Investimentos : R$ 98.640,00.  Processo nº: 202400010079760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</si>
  <si>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</si>
  <si>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</si>
  <si>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</si>
  <si>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</si>
  <si>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</si>
  <si>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</si>
  <si>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</si>
  <si>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</si>
  <si>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</si>
  <si>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</si>
  <si>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</si>
  <si>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</si>
  <si>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</si>
  <si>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10=5 - (6+7) + 8 + 9</t>
  </si>
  <si>
    <t>Custeio</t>
  </si>
  <si>
    <t>Investimentos</t>
  </si>
  <si>
    <t>Repasses Adicionais (Ver Legenda)</t>
  </si>
  <si>
    <t>Referência/Parcela</t>
  </si>
  <si>
    <t>Investimento</t>
  </si>
  <si>
    <t>fev/26</t>
  </si>
  <si>
    <t>mar/26</t>
  </si>
  <si>
    <t>abr/26</t>
  </si>
  <si>
    <t>maio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</si>
  <si>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</si>
  <si>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</si>
  <si>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</si>
  <si>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</si>
  <si>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</si>
  <si>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</si>
  <si>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</si>
  <si>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</si>
  <si>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</si>
  <si>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</si>
  <si>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</si>
  <si>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</si>
  <si>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</si>
  <si>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</si>
  <si>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Glosa - Servidores cedidos.</t>
  </si>
  <si>
    <t>Glosa -Residentes (Programa de Residência Médica).</t>
  </si>
  <si>
    <t>*GlosaFundo Rescisório</t>
  </si>
  <si>
    <t>Outras Glosas.</t>
  </si>
  <si>
    <t>Valor provisionado para ajuste posterior. Planisa Janeiro</t>
  </si>
  <si>
    <t>3.3.50.85.02</t>
  </si>
  <si>
    <t>202400010033097</t>
  </si>
  <si>
    <t>SES/CGC/SUPECC-19837.</t>
  </si>
  <si>
    <t>Valor provisionado para ajuste posterior. Glosa de metas rel. COMACG 06/25 (SEI Nº 83725744)</t>
  </si>
  <si>
    <t>202500010005173</t>
  </si>
  <si>
    <t>SES/COMACG-20549</t>
  </si>
  <si>
    <t>Glosa Planisa</t>
  </si>
  <si>
    <t>Glosa de Metas Rel COMACG 14/2025 (SEI Nº 74590761)</t>
  </si>
  <si>
    <t>202500010036852</t>
  </si>
  <si>
    <t>Total Geral</t>
  </si>
  <si>
    <t xml:space="preserve">* Glosa aplicada com valor estimado - ajuste será realizado posteriormente, quando informado pela SES/GMAE - CG-14421. </t>
  </si>
  <si>
    <t>Nota Explicativa:</t>
  </si>
  <si>
    <t>Valor Estimado no Contrato de Gestão = Custeio (R$ 2.327.041,25)
1. Valor Mensal Estimado no Contrato de Gestão - Custeio = Custeio (R$ 2.327.041,25)                                                                                                                                                                                                                                                 2. 
3. Valor informado pela área técnica – GFIN (Processo SEI 202500010016855).
4. Valor Provisionado conforme: Valor aplicado com valor estimado - ajuste será realizado posteriormente, quando informado pela SES/CGC/SUPECC - 19837.
Solicitação de Liquidação e Pagamento de Janeiro Parcial (SEI N° 84141052)  - Provisão R$ 9.063,97 (referente à Planisa) 
Glosa de metas R$ 316.683,27 - conforme Relatório COMACG nº 6/2025 (SEI Nº 73958401); Processo: 202500010005173
 Solicitação de Liquidação e Pagamento de Fevereiro Parcial (SEI N° 85231705) - Provisão R$ 9.063,97 (Referente à Planisa)
Solicitação de Liquidação e Pagamento de Março (SEI N° 86427660) - Glosa Planisa R$ 9.063,97
Solicitação de Liquidação e Pagamento de Abril (SEI N° 87664044) - Glosa Planisa R$ 9.063,97
Glosa de metas R$ 330.521,73 - conforme Relatório COMACG nº 14/2025 (SEI Nº 74590761); Processo: 202500010036852
A unidade não conta com o repasse adicional da união para Apostilamentos do Piso de Enfermagem, visto que já efetua o pagamento do piso.</t>
  </si>
  <si>
    <t>8. Pagamentos (repasses – Restos a Pagar) – Não houve repasse para o período.</t>
  </si>
  <si>
    <t>9. Pagamentos de Despesas de Exercícios Anteriores – DEA:
Não houve repasse para o período.</t>
  </si>
  <si>
    <t>Fonte: Contratos de Gestão e Aditivos contidos no processo e Portal Transparência: saude.go.gov.br  e Sistema SIOFINET - Portal.go.gov.br.</t>
  </si>
  <si>
    <t>Demonstrativo de investimentos repassados no período de Janeiro a Abril/2026</t>
  </si>
  <si>
    <t>PROCESSO</t>
  </si>
  <si>
    <t>DATA PAGTO</t>
  </si>
  <si>
    <t>DOT.EMP.OP</t>
  </si>
  <si>
    <t>GRUPO</t>
  </si>
  <si>
    <t>FONTE</t>
  </si>
  <si>
    <t>NATUREZA</t>
  </si>
  <si>
    <t>OBSERVAÇÃO</t>
  </si>
  <si>
    <t>VALOR PAGO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</si>
</sst>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-* #,##0.00_-;\-* #,##0.00_-;_-* \-??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[$-416]mmm\-yy;@"/>
    <numFmt numFmtId="181" formatCode="&quot;R$&quot;\ #,##0.00;\-&quot;R$&quot;\ #,##0.00"/>
  </numFmts>
  <fonts count="32">
    <font>
      <sz val="11"/>
      <color rgb="FF000000"/>
      <name val="Calibri"/>
      <charset val="1"/>
    </font>
    <font>
      <b/>
      <sz val="20"/>
      <color rgb="FFFFFFFF"/>
      <name val="Arial"/>
      <charset val="1"/>
    </font>
    <font>
      <sz val="10"/>
      <color rgb="FF000000"/>
      <name val="Calibri"/>
      <charset val="1"/>
    </font>
    <font>
      <b/>
      <sz val="10"/>
      <color rgb="FFFFFFFF"/>
      <name val="Calibri"/>
      <charset val="1"/>
    </font>
    <font>
      <b/>
      <sz val="10"/>
      <color rgb="FF000000"/>
      <name val="Calibri"/>
      <charset val="1"/>
    </font>
    <font>
      <sz val="10"/>
      <name val="Calibri"/>
      <charset val="1"/>
    </font>
    <font>
      <b/>
      <sz val="10"/>
      <name val="Calibri"/>
      <charset val="1"/>
    </font>
    <font>
      <sz val="10"/>
      <color rgb="FF000000"/>
      <name val="Arial"/>
      <charset val="1"/>
    </font>
    <font>
      <b/>
      <sz val="11"/>
      <color rgb="FF000000"/>
      <name val="Calibri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Arial"/>
      <charset val="0"/>
    </font>
    <font>
      <b/>
      <sz val="9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Border="0" applyProtection="0"/>
    <xf numFmtId="177" fontId="9" fillId="0" borderId="0" applyBorder="0" applyAlignment="0" applyProtection="0"/>
    <xf numFmtId="9" fontId="9" fillId="0" borderId="0" applyBorder="0" applyAlignment="0" applyProtection="0"/>
    <xf numFmtId="178" fontId="9" fillId="0" borderId="0" applyBorder="0" applyAlignment="0" applyProtection="0"/>
    <xf numFmtId="179" fontId="9" fillId="0" borderId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28" applyNumberFormat="0" applyAlignment="0" applyProtection="0">
      <alignment vertical="center"/>
    </xf>
    <xf numFmtId="0" fontId="20" fillId="9" borderId="29" applyNumberFormat="0" applyAlignment="0" applyProtection="0">
      <alignment vertical="center"/>
    </xf>
    <xf numFmtId="0" fontId="21" fillId="9" borderId="28" applyNumberFormat="0" applyAlignment="0" applyProtection="0">
      <alignment vertical="center"/>
    </xf>
    <xf numFmtId="0" fontId="22" fillId="10" borderId="30" applyNumberFormat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0" fillId="0" borderId="0"/>
  </cellStyleXfs>
  <cellXfs count="132">
    <xf numFmtId="0" fontId="0" fillId="0" borderId="0" xfId="0"/>
    <xf numFmtId="0" fontId="0" fillId="0" borderId="0" xfId="0" applyFill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/>
    <xf numFmtId="0" fontId="3" fillId="2" borderId="2" xfId="0" applyFont="1" applyFill="1" applyBorder="1" applyAlignment="1" applyProtection="1">
      <alignment vertical="center" wrapText="1"/>
    </xf>
    <xf numFmtId="0" fontId="2" fillId="0" borderId="3" xfId="0" applyFont="1" applyBorder="1" applyAlignment="1" applyProtection="1">
      <alignment wrapText="1"/>
    </xf>
    <xf numFmtId="0" fontId="2" fillId="0" borderId="4" xfId="0" applyFont="1" applyBorder="1" applyAlignment="1" applyProtection="1">
      <alignment horizontal="right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17" fontId="2" fillId="0" borderId="6" xfId="0" applyNumberFormat="1" applyFont="1" applyBorder="1" applyAlignment="1" applyProtection="1">
      <alignment horizontal="center" vertical="center" wrapText="1"/>
    </xf>
    <xf numFmtId="176" fontId="5" fillId="0" borderId="5" xfId="0" applyNumberFormat="1" applyFont="1" applyBorder="1" applyAlignment="1" applyProtection="1">
      <alignment vertical="center" wrapText="1"/>
    </xf>
    <xf numFmtId="4" fontId="2" fillId="0" borderId="5" xfId="0" applyNumberFormat="1" applyFont="1" applyBorder="1" applyAlignment="1" applyProtection="1">
      <alignment vertical="center" wrapText="1"/>
    </xf>
    <xf numFmtId="17" fontId="2" fillId="0" borderId="7" xfId="0" applyNumberFormat="1" applyFont="1" applyBorder="1" applyAlignment="1" applyProtection="1">
      <alignment horizontal="center" vertical="center" wrapText="1"/>
    </xf>
    <xf numFmtId="17" fontId="2" fillId="0" borderId="8" xfId="0" applyNumberFormat="1" applyFont="1" applyBorder="1" applyAlignment="1" applyProtection="1">
      <alignment horizontal="center" vertical="center" wrapText="1"/>
    </xf>
    <xf numFmtId="176" fontId="4" fillId="0" borderId="5" xfId="0" applyNumberFormat="1" applyFont="1" applyFill="1" applyBorder="1" applyAlignment="1" applyProtection="1">
      <alignment horizontal="right" wrapText="1"/>
    </xf>
    <xf numFmtId="4" fontId="4" fillId="0" borderId="5" xfId="0" applyNumberFormat="1" applyFont="1" applyFill="1" applyBorder="1" applyAlignment="1" applyProtection="1">
      <alignment horizontal="right" wrapText="1"/>
    </xf>
    <xf numFmtId="0" fontId="2" fillId="0" borderId="7" xfId="0" applyFont="1" applyFill="1" applyBorder="1" applyAlignment="1" applyProtection="1">
      <alignment horizontal="center" wrapText="1"/>
    </xf>
    <xf numFmtId="176" fontId="2" fillId="0" borderId="5" xfId="0" applyNumberFormat="1" applyFont="1" applyFill="1" applyBorder="1" applyAlignment="1" applyProtection="1">
      <alignment horizontal="right" wrapText="1"/>
    </xf>
    <xf numFmtId="4" fontId="2" fillId="0" borderId="5" xfId="0" applyNumberFormat="1" applyFont="1" applyFill="1" applyBorder="1" applyAlignment="1" applyProtection="1">
      <alignment horizontal="right" wrapText="1"/>
    </xf>
    <xf numFmtId="0" fontId="2" fillId="0" borderId="8" xfId="0" applyFont="1" applyFill="1" applyBorder="1" applyAlignment="1" applyProtection="1">
      <alignment horizontal="center" wrapText="1"/>
    </xf>
    <xf numFmtId="17" fontId="2" fillId="0" borderId="7" xfId="0" applyNumberFormat="1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4" borderId="5" xfId="0" applyFont="1" applyFill="1" applyBorder="1" applyAlignment="1" applyProtection="1">
      <alignment wrapText="1"/>
    </xf>
    <xf numFmtId="176" fontId="4" fillId="4" borderId="5" xfId="0" applyNumberFormat="1" applyFont="1" applyFill="1" applyBorder="1" applyAlignment="1" applyProtection="1">
      <alignment horizontal="right" wrapText="1"/>
    </xf>
    <xf numFmtId="4" fontId="4" fillId="4" borderId="5" xfId="0" applyNumberFormat="1" applyFont="1" applyFill="1" applyBorder="1" applyAlignment="1" applyProtection="1">
      <alignment horizontal="right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4" fontId="2" fillId="0" borderId="9" xfId="1" applyNumberFormat="1" applyFont="1" applyBorder="1" applyAlignment="1" applyProtection="1">
      <alignment vertical="center" wrapText="1"/>
    </xf>
    <xf numFmtId="0" fontId="2" fillId="0" borderId="9" xfId="0" applyFont="1" applyBorder="1" applyAlignment="1" applyProtection="1">
      <alignment horizontal="center" vertical="center" wrapText="1"/>
    </xf>
    <xf numFmtId="2" fontId="0" fillId="0" borderId="9" xfId="49" applyNumberFormat="1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vertical="center" wrapText="1"/>
    </xf>
    <xf numFmtId="4" fontId="5" fillId="0" borderId="9" xfId="0" applyNumberFormat="1" applyFont="1" applyFill="1" applyBorder="1" applyAlignment="1" applyProtection="1">
      <alignment horizontal="right" vertical="center" wrapText="1"/>
    </xf>
    <xf numFmtId="0" fontId="5" fillId="0" borderId="9" xfId="0" applyFont="1" applyBorder="1" applyAlignment="1" applyProtection="1">
      <alignment horizontal="center" wrapText="1"/>
    </xf>
    <xf numFmtId="49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6" fillId="0" borderId="11" xfId="0" applyFont="1" applyFill="1" applyBorder="1" applyAlignment="1" applyProtection="1">
      <alignment vertical="center" wrapText="1"/>
    </xf>
    <xf numFmtId="0" fontId="6" fillId="0" borderId="12" xfId="0" applyFont="1" applyFill="1" applyBorder="1" applyAlignment="1" applyProtection="1">
      <alignment vertical="center" wrapText="1"/>
    </xf>
    <xf numFmtId="0" fontId="5" fillId="0" borderId="11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6" fillId="5" borderId="9" xfId="0" applyFont="1" applyFill="1" applyBorder="1" applyAlignment="1" applyProtection="1">
      <alignment vertical="center" wrapText="1"/>
    </xf>
    <xf numFmtId="4" fontId="6" fillId="5" borderId="9" xfId="0" applyNumberFormat="1" applyFont="1" applyFill="1" applyBorder="1" applyAlignment="1" applyProtection="1">
      <alignment horizontal="right" vertical="center" wrapText="1"/>
    </xf>
    <xf numFmtId="0" fontId="5" fillId="5" borderId="9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wrapText="1"/>
    </xf>
    <xf numFmtId="0" fontId="6" fillId="0" borderId="13" xfId="0" applyFont="1" applyBorder="1" applyAlignment="1" applyProtection="1">
      <alignment vertical="center" wrapText="1"/>
    </xf>
    <xf numFmtId="0" fontId="6" fillId="0" borderId="14" xfId="0" applyFont="1" applyBorder="1" applyAlignment="1" applyProtection="1">
      <alignment vertical="center" wrapText="1"/>
    </xf>
    <xf numFmtId="0" fontId="6" fillId="0" borderId="15" xfId="0" applyFont="1" applyBorder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0" fontId="2" fillId="0" borderId="0" xfId="0" applyFont="1" applyAlignment="1" applyProtection="1"/>
    <xf numFmtId="4" fontId="5" fillId="0" borderId="5" xfId="0" applyNumberFormat="1" applyFont="1" applyBorder="1" applyAlignment="1" applyProtection="1">
      <alignment vertical="center" wrapText="1"/>
    </xf>
    <xf numFmtId="17" fontId="2" fillId="0" borderId="6" xfId="0" applyNumberFormat="1" applyFont="1" applyBorder="1" applyAlignment="1" applyProtection="1">
      <alignment horizontal="center" wrapText="1"/>
    </xf>
    <xf numFmtId="4" fontId="2" fillId="0" borderId="5" xfId="0" applyNumberFormat="1" applyFont="1" applyBorder="1" applyAlignment="1" applyProtection="1">
      <alignment horizontal="center" wrapText="1"/>
    </xf>
    <xf numFmtId="4" fontId="2" fillId="0" borderId="5" xfId="0" applyNumberFormat="1" applyFont="1" applyBorder="1" applyAlignment="1" applyProtection="1">
      <alignment wrapText="1"/>
    </xf>
    <xf numFmtId="17" fontId="2" fillId="0" borderId="7" xfId="0" applyNumberFormat="1" applyFont="1" applyBorder="1" applyAlignment="1" applyProtection="1">
      <alignment horizontal="center" wrapText="1"/>
    </xf>
    <xf numFmtId="17" fontId="2" fillId="0" borderId="8" xfId="0" applyNumberFormat="1" applyFont="1" applyBorder="1" applyAlignment="1" applyProtection="1">
      <alignment horizontal="center" wrapText="1"/>
    </xf>
    <xf numFmtId="4" fontId="2" fillId="0" borderId="7" xfId="0" applyNumberFormat="1" applyFont="1" applyFill="1" applyBorder="1" applyAlignment="1" applyProtection="1">
      <alignment horizontal="center" wrapText="1"/>
    </xf>
    <xf numFmtId="4" fontId="2" fillId="0" borderId="8" xfId="0" applyNumberFormat="1" applyFont="1" applyFill="1" applyBorder="1" applyAlignment="1" applyProtection="1">
      <alignment horizontal="center" wrapText="1"/>
    </xf>
    <xf numFmtId="49" fontId="2" fillId="0" borderId="7" xfId="0" applyNumberFormat="1" applyFont="1" applyFill="1" applyBorder="1" applyAlignment="1" applyProtection="1">
      <alignment horizontal="center" wrapText="1"/>
    </xf>
    <xf numFmtId="49" fontId="2" fillId="0" borderId="8" xfId="0" applyNumberFormat="1" applyFont="1" applyFill="1" applyBorder="1" applyAlignment="1" applyProtection="1">
      <alignment horizontal="center" wrapText="1"/>
    </xf>
    <xf numFmtId="49" fontId="2" fillId="0" borderId="8" xfId="0" applyNumberFormat="1" applyFont="1" applyFill="1" applyBorder="1" applyAlignment="1" applyProtection="1">
      <alignment horizontal="center" wrapText="1"/>
    </xf>
    <xf numFmtId="180" fontId="2" fillId="0" borderId="9" xfId="0" applyNumberFormat="1" applyFont="1" applyBorder="1" applyAlignment="1" applyProtection="1">
      <alignment horizontal="center" vertical="center" wrapText="1"/>
    </xf>
    <xf numFmtId="17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Continuous" wrapText="1" readingOrder="1"/>
    </xf>
    <xf numFmtId="0" fontId="5" fillId="0" borderId="9" xfId="0" applyFont="1" applyFill="1" applyBorder="1" applyAlignment="1" applyProtection="1">
      <alignment vertical="center" wrapText="1"/>
    </xf>
    <xf numFmtId="0" fontId="2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vertical="center" wrapText="1"/>
    </xf>
    <xf numFmtId="0" fontId="6" fillId="0" borderId="16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6" fillId="0" borderId="17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4" fontId="2" fillId="0" borderId="5" xfId="1" applyNumberFormat="1" applyFont="1" applyBorder="1" applyAlignment="1" applyProtection="1">
      <alignment wrapText="1"/>
    </xf>
    <xf numFmtId="176" fontId="2" fillId="0" borderId="8" xfId="1" applyFont="1" applyBorder="1" applyAlignment="1" applyProtection="1"/>
    <xf numFmtId="4" fontId="4" fillId="0" borderId="8" xfId="0" applyNumberFormat="1" applyFont="1" applyFill="1" applyBorder="1" applyAlignment="1" applyProtection="1">
      <alignment horizontal="right" wrapText="1"/>
    </xf>
    <xf numFmtId="4" fontId="2" fillId="0" borderId="8" xfId="0" applyNumberFormat="1" applyFont="1" applyFill="1" applyBorder="1" applyAlignment="1" applyProtection="1">
      <alignment horizontal="right" wrapText="1"/>
    </xf>
    <xf numFmtId="4" fontId="4" fillId="0" borderId="8" xfId="0" applyNumberFormat="1" applyFont="1" applyFill="1" applyBorder="1" applyAlignment="1" applyProtection="1">
      <alignment horizontal="right" wrapText="1"/>
    </xf>
    <xf numFmtId="0" fontId="6" fillId="0" borderId="18" xfId="0" applyFont="1" applyBorder="1" applyAlignment="1" applyProtection="1">
      <alignment vertical="center" wrapText="1"/>
    </xf>
    <xf numFmtId="0" fontId="6" fillId="0" borderId="19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>
      <alignment horizontal="center" wrapText="1"/>
    </xf>
    <xf numFmtId="0" fontId="4" fillId="6" borderId="9" xfId="0" applyFont="1" applyFill="1" applyBorder="1" applyAlignment="1" applyProtection="1">
      <alignment horizontal="center" wrapText="1"/>
    </xf>
    <xf numFmtId="0" fontId="8" fillId="6" borderId="9" xfId="0" applyFont="1" applyFill="1" applyBorder="1" applyAlignment="1" applyProtection="1">
      <alignment horizontal="center" vertical="center" wrapText="1"/>
    </xf>
    <xf numFmtId="0" fontId="8" fillId="6" borderId="9" xfId="0" applyFont="1" applyFill="1" applyBorder="1" applyAlignment="1" applyProtection="1"/>
    <xf numFmtId="0" fontId="2" fillId="0" borderId="20" xfId="0" applyFont="1" applyBorder="1" applyAlignment="1" applyProtection="1">
      <alignment horizontal="center" wrapText="1"/>
    </xf>
    <xf numFmtId="0" fontId="2" fillId="0" borderId="21" xfId="0" applyFont="1" applyBorder="1" applyAlignment="1" applyProtection="1">
      <alignment horizontal="center" wrapText="1"/>
    </xf>
    <xf numFmtId="58" fontId="2" fillId="0" borderId="22" xfId="0" applyNumberFormat="1" applyFont="1" applyBorder="1" applyAlignment="1" applyProtection="1">
      <alignment horizontal="center" wrapText="1"/>
    </xf>
    <xf numFmtId="49" fontId="2" fillId="0" borderId="20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 wrapText="1"/>
    </xf>
    <xf numFmtId="49" fontId="2" fillId="0" borderId="21" xfId="0" applyNumberFormat="1" applyFont="1" applyBorder="1" applyAlignment="1" applyProtection="1">
      <alignment horizontal="center" wrapText="1"/>
    </xf>
    <xf numFmtId="0" fontId="2" fillId="0" borderId="22" xfId="0" applyFont="1" applyBorder="1" applyAlignment="1" applyProtection="1">
      <alignment wrapText="1"/>
    </xf>
    <xf numFmtId="0" fontId="2" fillId="0" borderId="10" xfId="0" applyFont="1" applyBorder="1" applyAlignment="1" applyProtection="1">
      <alignment horizontal="center" wrapText="1"/>
    </xf>
    <xf numFmtId="0" fontId="2" fillId="0" borderId="12" xfId="0" applyFont="1" applyBorder="1" applyAlignment="1" applyProtection="1">
      <alignment horizontal="center" wrapText="1"/>
    </xf>
    <xf numFmtId="58" fontId="2" fillId="0" borderId="9" xfId="0" applyNumberFormat="1" applyFont="1" applyBorder="1" applyAlignment="1" applyProtection="1">
      <alignment horizontal="center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11" xfId="0" applyNumberFormat="1" applyFont="1" applyBorder="1" applyAlignment="1" applyProtection="1">
      <alignment horizontal="center" wrapText="1"/>
    </xf>
    <xf numFmtId="49" fontId="2" fillId="0" borderId="12" xfId="0" applyNumberFormat="1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wrapText="1"/>
    </xf>
    <xf numFmtId="49" fontId="2" fillId="0" borderId="9" xfId="0" applyNumberFormat="1" applyFont="1" applyBorder="1" applyAlignment="1" applyProtection="1">
      <alignment wrapText="1"/>
    </xf>
    <xf numFmtId="0" fontId="2" fillId="0" borderId="9" xfId="0" applyFont="1" applyBorder="1" applyAlignment="1" applyProtection="1">
      <alignment horizontal="center" wrapText="1"/>
    </xf>
    <xf numFmtId="0" fontId="2" fillId="6" borderId="20" xfId="0" applyFont="1" applyFill="1" applyBorder="1" applyAlignment="1" applyProtection="1">
      <alignment horizontal="center" wrapText="1"/>
    </xf>
    <xf numFmtId="0" fontId="2" fillId="6" borderId="21" xfId="0" applyFont="1" applyFill="1" applyBorder="1" applyAlignment="1" applyProtection="1">
      <alignment horizontal="center" wrapText="1"/>
    </xf>
    <xf numFmtId="0" fontId="2" fillId="6" borderId="22" xfId="0" applyFont="1" applyFill="1" applyBorder="1" applyAlignment="1" applyProtection="1">
      <alignment horizontal="center" wrapText="1"/>
    </xf>
    <xf numFmtId="49" fontId="2" fillId="6" borderId="20" xfId="0" applyNumberFormat="1" applyFont="1" applyFill="1" applyBorder="1" applyAlignment="1" applyProtection="1">
      <alignment horizontal="center" wrapText="1"/>
    </xf>
    <xf numFmtId="49" fontId="2" fillId="6" borderId="23" xfId="0" applyNumberFormat="1" applyFont="1" applyFill="1" applyBorder="1" applyAlignment="1" applyProtection="1">
      <alignment horizontal="center" wrapText="1"/>
    </xf>
    <xf numFmtId="49" fontId="2" fillId="6" borderId="21" xfId="0" applyNumberFormat="1" applyFont="1" applyFill="1" applyBorder="1" applyAlignment="1" applyProtection="1">
      <alignment horizontal="center" wrapText="1"/>
    </xf>
    <xf numFmtId="0" fontId="2" fillId="6" borderId="22" xfId="0" applyFont="1" applyFill="1" applyBorder="1" applyAlignment="1" applyProtection="1">
      <alignment wrapText="1"/>
    </xf>
    <xf numFmtId="49" fontId="2" fillId="6" borderId="22" xfId="0" applyNumberFormat="1" applyFont="1" applyFill="1" applyBorder="1" applyAlignment="1" applyProtection="1">
      <alignment wrapText="1"/>
    </xf>
    <xf numFmtId="0" fontId="4" fillId="6" borderId="10" xfId="0" applyFont="1" applyFill="1" applyBorder="1" applyAlignment="1" applyProtection="1">
      <alignment horizontal="right" wrapText="1"/>
    </xf>
    <xf numFmtId="0" fontId="2" fillId="6" borderId="11" xfId="0" applyFont="1" applyFill="1" applyBorder="1" applyAlignment="1" applyProtection="1">
      <alignment horizontal="right" wrapText="1"/>
    </xf>
    <xf numFmtId="0" fontId="7" fillId="0" borderId="0" xfId="0" applyFont="1" applyAlignment="1" applyProtection="1">
      <alignment wrapText="1"/>
    </xf>
    <xf numFmtId="0" fontId="7" fillId="0" borderId="0" xfId="0" applyFont="1" applyAlignment="1" applyProtection="1">
      <alignment horizontal="center" wrapText="1"/>
    </xf>
    <xf numFmtId="0" fontId="6" fillId="0" borderId="24" xfId="0" applyFont="1" applyBorder="1" applyAlignment="1" applyProtection="1">
      <alignment vertical="center" wrapText="1"/>
    </xf>
    <xf numFmtId="49" fontId="2" fillId="0" borderId="22" xfId="0" applyNumberFormat="1" applyFont="1" applyBorder="1" applyAlignment="1" applyProtection="1">
      <alignment wrapText="1"/>
    </xf>
    <xf numFmtId="181" fontId="2" fillId="0" borderId="22" xfId="0" applyNumberFormat="1" applyFont="1" applyBorder="1" applyAlignment="1" applyProtection="1">
      <alignment wrapText="1"/>
    </xf>
    <xf numFmtId="181" fontId="2" fillId="0" borderId="9" xfId="0" applyNumberFormat="1" applyFont="1" applyBorder="1" applyAlignment="1" applyProtection="1">
      <alignment wrapText="1"/>
    </xf>
    <xf numFmtId="181" fontId="2" fillId="6" borderId="22" xfId="0" applyNumberFormat="1" applyFont="1" applyFill="1" applyBorder="1" applyAlignment="1" applyProtection="1">
      <alignment wrapText="1"/>
    </xf>
    <xf numFmtId="0" fontId="2" fillId="6" borderId="12" xfId="0" applyFont="1" applyFill="1" applyBorder="1" applyAlignment="1" applyProtection="1">
      <alignment horizontal="right" wrapText="1"/>
    </xf>
    <xf numFmtId="181" fontId="4" fillId="6" borderId="9" xfId="0" applyNumberFormat="1" applyFont="1" applyFill="1" applyBorder="1" applyAlignment="1" applyProtection="1">
      <alignment wrapText="1"/>
    </xf>
    <xf numFmtId="0" fontId="5" fillId="0" borderId="9" xfId="0" applyFont="1" applyFill="1" applyBorder="1" applyAlignment="1" applyProtection="1" quotePrefix="1">
      <alignment horizontal="center" vertical="center" wrapText="1"/>
    </xf>
  </cellXfs>
  <cellStyles count="50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6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D9E2F3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843C0B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843C0B"/>
    <pageSetUpPr fitToPage="1"/>
  </sheetPr>
  <dimension ref="A1:V116"/>
  <sheetViews>
    <sheetView tabSelected="1" topLeftCell="A43" workbookViewId="0">
      <selection activeCell="L36" sqref="L36"/>
    </sheetView>
  </sheetViews>
  <sheetFormatPr defaultColWidth="8.71428571428571" defaultRowHeight="15"/>
  <cols>
    <col min="1" max="1" width="10.2857142857143" style="2" customWidth="1"/>
    <col min="2" max="2" width="14.2857142857143" style="2" customWidth="1"/>
    <col min="3" max="3" width="16.8380952380952" style="3" customWidth="1"/>
    <col min="4" max="7" width="16" style="2" customWidth="1"/>
    <col min="8" max="8" width="18.2571428571429" style="2" customWidth="1"/>
    <col min="9" max="10" width="16" style="2" customWidth="1"/>
    <col min="11" max="11" width="16.4285714285714" style="2" customWidth="1"/>
    <col min="12" max="15" width="15.2857142857143" style="2" customWidth="1"/>
    <col min="16" max="16" width="17.5714285714286" style="2" customWidth="1"/>
    <col min="17" max="17" width="28.5714285714286" style="2" customWidth="1"/>
    <col min="18" max="19" width="15.2857142857143" style="2" customWidth="1"/>
    <col min="20" max="21" width="15.847619047619" style="2" customWidth="1"/>
    <col min="22" max="22" width="20.4380952380952" style="2" customWidth="1"/>
  </cols>
  <sheetData>
    <row r="1" ht="26.25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8.25" customHeight="1" spans="1:2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1"/>
      <c r="P2" s="61"/>
      <c r="Q2" s="61"/>
      <c r="R2" s="61"/>
      <c r="S2" s="61"/>
      <c r="T2" s="61"/>
      <c r="U2" s="61"/>
      <c r="V2" s="61"/>
    </row>
    <row r="3" spans="1:22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8.25" customHeight="1" spans="1:2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1"/>
      <c r="P4" s="61"/>
      <c r="Q4" s="61"/>
      <c r="R4" s="61"/>
      <c r="S4" s="61"/>
      <c r="T4" s="61"/>
      <c r="U4" s="61"/>
      <c r="V4" s="61"/>
    </row>
    <row r="5" spans="1:22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61"/>
      <c r="P6" s="61"/>
      <c r="Q6" s="61"/>
      <c r="R6" s="61"/>
      <c r="S6" s="61"/>
      <c r="T6" s="61"/>
      <c r="U6" s="61"/>
      <c r="V6" s="61"/>
    </row>
    <row r="7" ht="9" customHeight="1" spans="1:2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61"/>
      <c r="P7" s="61"/>
      <c r="Q7" s="61"/>
      <c r="R7" s="61"/>
      <c r="S7" s="61"/>
      <c r="T7" s="61"/>
      <c r="U7" s="61"/>
      <c r="V7" s="61"/>
    </row>
    <row r="8" spans="1:22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61"/>
      <c r="P9" s="61"/>
      <c r="Q9" s="61"/>
      <c r="R9" s="61"/>
      <c r="S9" s="61"/>
      <c r="T9" s="61"/>
      <c r="U9" s="61"/>
      <c r="V9" s="61"/>
    </row>
    <row r="10" ht="9" customHeight="1" spans="1:2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61"/>
      <c r="P10" s="61"/>
      <c r="Q10" s="61"/>
      <c r="R10" s="61"/>
      <c r="S10" s="61"/>
      <c r="T10" s="61"/>
      <c r="U10" s="61"/>
      <c r="V10" s="61"/>
    </row>
    <row r="11" spans="1:22">
      <c r="A11" s="7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ht="23.1" customHeight="1" spans="1:22">
      <c r="A12" s="8" t="s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61"/>
      <c r="P12" s="61"/>
      <c r="Q12" s="61"/>
      <c r="R12" s="61"/>
      <c r="S12" s="61"/>
      <c r="T12" s="61"/>
      <c r="U12" s="61"/>
      <c r="V12" s="61"/>
    </row>
    <row r="13" ht="15.75" customHeight="1" spans="1:22">
      <c r="A13" s="10" t="s">
        <v>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ht="32.25" customHeight="1" spans="1:22">
      <c r="A14" s="10" t="s">
        <v>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ht="8.25" customHeight="1" spans="1:2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ht="15.75" customHeight="1" spans="1:22">
      <c r="A16" s="10" t="s">
        <v>10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ht="25.5" customHeight="1" spans="1:22">
      <c r="A17" s="10" t="s">
        <v>11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ht="15.75" customHeight="1" spans="1:22">
      <c r="A18" s="12" t="s">
        <v>12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ht="15.75" customHeight="1" spans="1:22">
      <c r="A19" s="13" t="s">
        <v>13</v>
      </c>
      <c r="B19" s="13"/>
      <c r="C19" s="13" t="s">
        <v>14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ht="93.75" customHeight="1" spans="1:22">
      <c r="A20" s="13"/>
      <c r="B20" s="13" t="s">
        <v>15</v>
      </c>
      <c r="C20" s="14" t="s">
        <v>16</v>
      </c>
      <c r="D20" s="14" t="s">
        <v>17</v>
      </c>
      <c r="E20" s="14"/>
      <c r="F20" s="14"/>
      <c r="G20" s="14" t="s">
        <v>18</v>
      </c>
      <c r="H20" s="14"/>
      <c r="I20" s="14"/>
      <c r="J20" s="14" t="s">
        <v>19</v>
      </c>
      <c r="K20" s="14" t="s">
        <v>20</v>
      </c>
      <c r="L20" s="14"/>
      <c r="M20" s="14"/>
      <c r="N20" s="14"/>
      <c r="O20" s="14" t="s">
        <v>21</v>
      </c>
      <c r="P20" s="14"/>
      <c r="Q20" s="14" t="s">
        <v>22</v>
      </c>
      <c r="R20" s="14" t="s">
        <v>23</v>
      </c>
      <c r="S20" s="14"/>
      <c r="T20" s="14" t="s">
        <v>24</v>
      </c>
      <c r="U20" s="14"/>
      <c r="V20" s="14" t="s">
        <v>25</v>
      </c>
    </row>
    <row r="21" ht="42.75" customHeight="1" spans="1:22">
      <c r="A21" s="13"/>
      <c r="B21" s="13"/>
      <c r="C21" s="14"/>
      <c r="D21" s="14" t="s">
        <v>26</v>
      </c>
      <c r="E21" s="14" t="s">
        <v>27</v>
      </c>
      <c r="F21" s="14" t="s">
        <v>28</v>
      </c>
      <c r="G21" s="14" t="s">
        <v>26</v>
      </c>
      <c r="H21" s="14" t="s">
        <v>27</v>
      </c>
      <c r="I21" s="14" t="s">
        <v>28</v>
      </c>
      <c r="J21" s="14" t="s">
        <v>26</v>
      </c>
      <c r="K21" s="14" t="s">
        <v>29</v>
      </c>
      <c r="L21" s="14" t="s">
        <v>26</v>
      </c>
      <c r="M21" s="14" t="s">
        <v>27</v>
      </c>
      <c r="N21" s="14" t="s">
        <v>28</v>
      </c>
      <c r="O21" s="14" t="s">
        <v>26</v>
      </c>
      <c r="P21" s="14" t="s">
        <v>27</v>
      </c>
      <c r="Q21" s="14"/>
      <c r="R21" s="14" t="s">
        <v>26</v>
      </c>
      <c r="S21" s="14" t="s">
        <v>27</v>
      </c>
      <c r="T21" s="14" t="s">
        <v>26</v>
      </c>
      <c r="U21" s="14" t="s">
        <v>30</v>
      </c>
      <c r="V21" s="14"/>
    </row>
    <row r="22" ht="15.75" spans="1:22">
      <c r="A22" s="15">
        <v>46023</v>
      </c>
      <c r="B22" s="16">
        <v>2327041.25</v>
      </c>
      <c r="C22" s="16">
        <v>2327041.25</v>
      </c>
      <c r="D22" s="17">
        <f>SUM(14519625.83,713749.49,7851244.43)</f>
        <v>23084619.75</v>
      </c>
      <c r="E22" s="17"/>
      <c r="F22" s="17"/>
      <c r="G22" s="17">
        <f>SUM(1178871.69,108672.83,108672.83,1495554.96,713749.49)</f>
        <v>3605521.8</v>
      </c>
      <c r="H22" s="17"/>
      <c r="I22" s="17"/>
      <c r="J22" s="62">
        <f>SUM(9063.97)</f>
        <v>9063.97</v>
      </c>
      <c r="K22" s="63">
        <v>46023</v>
      </c>
      <c r="L22" s="17">
        <v>1178871.69</v>
      </c>
      <c r="M22" s="64"/>
      <c r="N22" s="65"/>
      <c r="O22" s="65"/>
      <c r="P22" s="65"/>
      <c r="Q22" s="65"/>
      <c r="R22" s="83"/>
      <c r="S22" s="83"/>
      <c r="T22" s="83"/>
      <c r="U22" s="65"/>
      <c r="V22" s="84">
        <f>SUM(L22,L23,L24)</f>
        <v>2001294.01</v>
      </c>
    </row>
    <row r="23" customFormat="1" ht="15.75" spans="1:22">
      <c r="A23" s="18"/>
      <c r="B23" s="16"/>
      <c r="C23" s="16"/>
      <c r="D23" s="17"/>
      <c r="E23" s="17"/>
      <c r="F23" s="17"/>
      <c r="G23" s="17"/>
      <c r="H23" s="17"/>
      <c r="I23" s="17"/>
      <c r="J23" s="62">
        <v>316683.27</v>
      </c>
      <c r="K23" s="66"/>
      <c r="L23" s="17">
        <v>108672.83</v>
      </c>
      <c r="M23" s="64"/>
      <c r="N23" s="65"/>
      <c r="O23" s="65"/>
      <c r="P23" s="65"/>
      <c r="Q23" s="65"/>
      <c r="R23" s="83"/>
      <c r="S23" s="83"/>
      <c r="T23" s="83"/>
      <c r="U23" s="65"/>
      <c r="V23" s="84"/>
    </row>
    <row r="24" s="1" customFormat="1" ht="15.75" spans="1:22">
      <c r="A24" s="19"/>
      <c r="B24" s="20"/>
      <c r="C24" s="21"/>
      <c r="D24" s="21"/>
      <c r="E24" s="21"/>
      <c r="F24" s="21"/>
      <c r="G24" s="21"/>
      <c r="H24" s="21"/>
      <c r="I24" s="21"/>
      <c r="J24" s="21"/>
      <c r="K24" s="67"/>
      <c r="L24" s="24">
        <v>713749.49</v>
      </c>
      <c r="M24" s="21"/>
      <c r="N24" s="21"/>
      <c r="O24" s="21"/>
      <c r="P24" s="21"/>
      <c r="Q24" s="21"/>
      <c r="R24" s="21"/>
      <c r="S24" s="21"/>
      <c r="T24" s="21"/>
      <c r="U24" s="21"/>
      <c r="V24" s="85"/>
    </row>
    <row r="25" customFormat="1" ht="15.75" spans="1:22">
      <c r="A25" s="22" t="s">
        <v>31</v>
      </c>
      <c r="B25" s="23">
        <v>2327041.25</v>
      </c>
      <c r="C25" s="24">
        <v>2327041.25</v>
      </c>
      <c r="D25" s="21"/>
      <c r="E25" s="21"/>
      <c r="F25" s="21"/>
      <c r="G25" s="24">
        <f>SUM(832302.27,58176.03,713749.49,1427498.98)</f>
        <v>3031726.77</v>
      </c>
      <c r="H25" s="21"/>
      <c r="I25" s="21"/>
      <c r="J25" s="24">
        <v>9063.97</v>
      </c>
      <c r="K25" s="68" t="s">
        <v>31</v>
      </c>
      <c r="L25" s="24">
        <v>1495554.96</v>
      </c>
      <c r="M25" s="21"/>
      <c r="N25" s="21"/>
      <c r="O25" s="21"/>
      <c r="P25" s="21"/>
      <c r="Q25" s="21"/>
      <c r="R25" s="21"/>
      <c r="S25" s="21"/>
      <c r="T25" s="21"/>
      <c r="U25" s="21"/>
      <c r="V25" s="86">
        <f>SUM(L25,L26,L27)</f>
        <v>2317977.28</v>
      </c>
    </row>
    <row r="26" customFormat="1" ht="15.75" spans="1:22">
      <c r="A26" s="22"/>
      <c r="B26" s="20"/>
      <c r="C26" s="21"/>
      <c r="D26" s="21"/>
      <c r="E26" s="21"/>
      <c r="F26" s="21"/>
      <c r="G26" s="21"/>
      <c r="H26" s="21"/>
      <c r="I26" s="21"/>
      <c r="J26" s="21"/>
      <c r="K26" s="68"/>
      <c r="L26" s="24">
        <v>108672.83</v>
      </c>
      <c r="M26" s="21"/>
      <c r="N26" s="21"/>
      <c r="O26" s="21"/>
      <c r="P26" s="21"/>
      <c r="Q26" s="21"/>
      <c r="R26" s="21"/>
      <c r="S26" s="21"/>
      <c r="T26" s="21"/>
      <c r="U26" s="21"/>
      <c r="V26" s="85"/>
    </row>
    <row r="27" customFormat="1" ht="15.75" spans="1:22">
      <c r="A27" s="25"/>
      <c r="B27" s="20"/>
      <c r="C27" s="21"/>
      <c r="D27" s="21"/>
      <c r="E27" s="21"/>
      <c r="F27" s="21"/>
      <c r="G27" s="21"/>
      <c r="H27" s="21"/>
      <c r="I27" s="21"/>
      <c r="J27" s="21"/>
      <c r="K27" s="69"/>
      <c r="L27" s="24">
        <v>713749.49</v>
      </c>
      <c r="M27" s="21"/>
      <c r="N27" s="21"/>
      <c r="O27" s="21"/>
      <c r="P27" s="21"/>
      <c r="Q27" s="21"/>
      <c r="R27" s="21"/>
      <c r="S27" s="21"/>
      <c r="T27" s="21"/>
      <c r="U27" s="21"/>
      <c r="V27" s="85"/>
    </row>
    <row r="28" customFormat="1" ht="15.75" spans="1:22">
      <c r="A28" s="26">
        <v>46082</v>
      </c>
      <c r="B28" s="23">
        <v>2327041.25</v>
      </c>
      <c r="C28" s="24">
        <v>2327041.25</v>
      </c>
      <c r="D28" s="24">
        <v>1613291.75</v>
      </c>
      <c r="E28" s="21"/>
      <c r="F28" s="21"/>
      <c r="G28" s="24">
        <f>SUM(1215530.03,58176.03,713749.49)</f>
        <v>1987455.55</v>
      </c>
      <c r="H28" s="21"/>
      <c r="I28" s="21"/>
      <c r="J28" s="24">
        <v>9063.97</v>
      </c>
      <c r="K28" s="70" t="s">
        <v>32</v>
      </c>
      <c r="L28" s="24">
        <f>SUM(58176.03)</f>
        <v>58176.03</v>
      </c>
      <c r="M28" s="21"/>
      <c r="N28" s="21"/>
      <c r="O28" s="21"/>
      <c r="P28" s="21"/>
      <c r="Q28" s="21"/>
      <c r="R28" s="21"/>
      <c r="S28" s="21"/>
      <c r="T28" s="21"/>
      <c r="U28" s="21"/>
      <c r="V28" s="86">
        <f>SUM(L28,L29,L30)</f>
        <v>2317977.28</v>
      </c>
    </row>
    <row r="29" customFormat="1" ht="15.75" spans="1:22">
      <c r="A29" s="22"/>
      <c r="B29" s="20"/>
      <c r="C29" s="21"/>
      <c r="D29" s="21"/>
      <c r="E29" s="21"/>
      <c r="F29" s="21"/>
      <c r="G29" s="21"/>
      <c r="H29" s="21"/>
      <c r="I29" s="21"/>
      <c r="J29" s="21"/>
      <c r="K29" s="70"/>
      <c r="L29" s="24">
        <v>832302.27</v>
      </c>
      <c r="M29" s="21"/>
      <c r="N29" s="21"/>
      <c r="O29" s="21"/>
      <c r="P29" s="21"/>
      <c r="Q29" s="21"/>
      <c r="R29" s="21"/>
      <c r="S29" s="21"/>
      <c r="T29" s="21"/>
      <c r="U29" s="21"/>
      <c r="V29" s="85"/>
    </row>
    <row r="30" customFormat="1" ht="15.75" spans="1:22">
      <c r="A30" s="25"/>
      <c r="B30" s="20"/>
      <c r="C30" s="21"/>
      <c r="D30" s="21"/>
      <c r="E30" s="21"/>
      <c r="F30" s="21"/>
      <c r="G30" s="21"/>
      <c r="H30" s="21"/>
      <c r="I30" s="21"/>
      <c r="J30" s="21"/>
      <c r="K30" s="71"/>
      <c r="L30" s="24">
        <v>1427498.98</v>
      </c>
      <c r="M30" s="21"/>
      <c r="N30" s="21"/>
      <c r="O30" s="21"/>
      <c r="P30" s="21"/>
      <c r="Q30" s="21"/>
      <c r="R30" s="21"/>
      <c r="S30" s="21"/>
      <c r="T30" s="21"/>
      <c r="U30" s="21"/>
      <c r="V30" s="85"/>
    </row>
    <row r="31" customFormat="1" ht="15.75" spans="1:22">
      <c r="A31" s="27" t="s">
        <v>33</v>
      </c>
      <c r="B31" s="23">
        <v>2327041.25</v>
      </c>
      <c r="C31" s="24">
        <v>2327041.25</v>
      </c>
      <c r="D31" s="21"/>
      <c r="E31" s="21"/>
      <c r="F31" s="21"/>
      <c r="G31" s="24">
        <f>SUM(58176.03,1419246.94,713749.49)</f>
        <v>2191172.46</v>
      </c>
      <c r="H31" s="21"/>
      <c r="I31" s="21"/>
      <c r="J31" s="24">
        <f>SUM(9063.97)</f>
        <v>9063.97</v>
      </c>
      <c r="K31" s="70" t="s">
        <v>33</v>
      </c>
      <c r="L31" s="24">
        <v>1215530.03</v>
      </c>
      <c r="M31" s="21"/>
      <c r="N31" s="21"/>
      <c r="O31" s="21"/>
      <c r="P31" s="21"/>
      <c r="Q31" s="21"/>
      <c r="R31" s="21"/>
      <c r="S31" s="21"/>
      <c r="T31" s="21"/>
      <c r="U31" s="21"/>
      <c r="V31" s="86">
        <f>SUM(L31,L32,L33,L34)</f>
        <v>2701205.04</v>
      </c>
    </row>
    <row r="32" customFormat="1" ht="15.75" spans="1:22">
      <c r="A32" s="27"/>
      <c r="B32" s="20"/>
      <c r="C32" s="21"/>
      <c r="D32" s="21"/>
      <c r="E32" s="21"/>
      <c r="F32" s="21"/>
      <c r="G32" s="21"/>
      <c r="H32" s="21"/>
      <c r="I32" s="21"/>
      <c r="J32" s="24">
        <v>330521.73</v>
      </c>
      <c r="K32" s="70"/>
      <c r="L32" s="24">
        <v>58176.03</v>
      </c>
      <c r="M32" s="21"/>
      <c r="N32" s="21"/>
      <c r="O32" s="21"/>
      <c r="P32" s="21"/>
      <c r="Q32" s="21"/>
      <c r="R32" s="21"/>
      <c r="S32" s="21"/>
      <c r="T32" s="21"/>
      <c r="U32" s="21"/>
      <c r="V32" s="85"/>
    </row>
    <row r="33" customFormat="1" ht="15.75" spans="1:22">
      <c r="A33" s="27"/>
      <c r="B33" s="20"/>
      <c r="C33" s="21"/>
      <c r="D33" s="21"/>
      <c r="E33" s="21"/>
      <c r="F33" s="21"/>
      <c r="G33" s="21"/>
      <c r="H33" s="21"/>
      <c r="I33" s="21"/>
      <c r="J33" s="21"/>
      <c r="K33" s="71"/>
      <c r="L33" s="24">
        <v>713749.49</v>
      </c>
      <c r="M33" s="21"/>
      <c r="N33" s="21"/>
      <c r="O33" s="21"/>
      <c r="P33" s="21"/>
      <c r="Q33" s="21"/>
      <c r="R33" s="21"/>
      <c r="S33" s="21"/>
      <c r="T33" s="21"/>
      <c r="U33" s="21"/>
      <c r="V33" s="85"/>
    </row>
    <row r="34" customFormat="1" spans="1:22">
      <c r="A34" s="28"/>
      <c r="B34" s="20"/>
      <c r="C34" s="21"/>
      <c r="D34" s="21"/>
      <c r="E34" s="21"/>
      <c r="F34" s="21"/>
      <c r="G34" s="21"/>
      <c r="H34" s="21"/>
      <c r="I34" s="21"/>
      <c r="J34" s="21"/>
      <c r="K34" s="72" t="s">
        <v>34</v>
      </c>
      <c r="L34" s="24">
        <v>713749.49</v>
      </c>
      <c r="M34" s="21"/>
      <c r="N34" s="21"/>
      <c r="O34" s="21"/>
      <c r="P34" s="21"/>
      <c r="Q34" s="21"/>
      <c r="R34" s="21"/>
      <c r="S34" s="21"/>
      <c r="T34" s="21"/>
      <c r="U34" s="21"/>
      <c r="V34" s="87"/>
    </row>
    <row r="35" spans="1:22">
      <c r="A35" s="29"/>
      <c r="B35" s="30">
        <f>SUM(B22:B33)</f>
        <v>9308165</v>
      </c>
      <c r="C35" s="31">
        <f>SUM(C22:C33)</f>
        <v>9308165</v>
      </c>
      <c r="D35" s="31">
        <f>SUM(D22:D30)</f>
        <v>24697911.5</v>
      </c>
      <c r="E35" s="31">
        <f>SUM(E22)</f>
        <v>0</v>
      </c>
      <c r="F35" s="31"/>
      <c r="G35" s="31">
        <f>SUM(G22:G33)</f>
        <v>10815876.58</v>
      </c>
      <c r="H35" s="31">
        <f>SUM(H22:H24)</f>
        <v>0</v>
      </c>
      <c r="I35" s="31"/>
      <c r="J35" s="31">
        <f>SUM(J22:J33)</f>
        <v>683460.88</v>
      </c>
      <c r="K35" s="31"/>
      <c r="L35" s="31">
        <f>SUM(L22:L34)</f>
        <v>9338453.61</v>
      </c>
      <c r="M35" s="31">
        <f>SUM(M22:M24)</f>
        <v>0</v>
      </c>
      <c r="N35" s="31"/>
      <c r="O35" s="31"/>
      <c r="P35" s="31"/>
      <c r="Q35" s="31"/>
      <c r="R35" s="31">
        <f>SUM(R22:R24)</f>
        <v>0</v>
      </c>
      <c r="S35" s="31"/>
      <c r="T35" s="31">
        <f>SUM(T22:T24)</f>
        <v>0</v>
      </c>
      <c r="U35" s="31"/>
      <c r="V35" s="31">
        <f>SUM(V22:V33)</f>
        <v>9338453.61</v>
      </c>
    </row>
    <row r="36" spans="1:22">
      <c r="A36" s="32"/>
      <c r="B36" s="32"/>
      <c r="C36" s="33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  <row r="37" ht="43.5" customHeight="1" spans="1:22">
      <c r="A37" s="34" t="s">
        <v>35</v>
      </c>
      <c r="B37" s="34"/>
      <c r="C37" s="34"/>
      <c r="D37" s="34"/>
      <c r="E37" s="34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</row>
    <row r="38" customHeight="1" spans="1:22">
      <c r="A38" s="35" t="s">
        <v>36</v>
      </c>
      <c r="B38" s="35"/>
      <c r="C38" s="35"/>
      <c r="D38" s="35"/>
      <c r="E38" s="35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</row>
    <row r="39" spans="1:22">
      <c r="A39" s="35"/>
      <c r="B39" s="35"/>
      <c r="C39" s="35"/>
      <c r="D39" s="35"/>
      <c r="E39" s="35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</row>
    <row r="40" ht="28.5" customHeight="1" spans="1:22">
      <c r="A40" s="36" t="s">
        <v>37</v>
      </c>
      <c r="B40" s="36"/>
      <c r="C40" s="36"/>
      <c r="D40" s="36"/>
      <c r="E40" s="36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</row>
    <row r="41" customHeight="1" spans="1:22">
      <c r="A41" s="36" t="s">
        <v>38</v>
      </c>
      <c r="B41" s="36"/>
      <c r="C41" s="36"/>
      <c r="D41" s="36"/>
      <c r="E41" s="36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</row>
    <row r="42" customHeight="1" spans="1:22">
      <c r="A42" s="36" t="s">
        <v>39</v>
      </c>
      <c r="B42" s="36"/>
      <c r="C42" s="36"/>
      <c r="D42" s="36"/>
      <c r="E42" s="36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</row>
    <row r="43" customHeight="1" spans="1:22">
      <c r="A43" s="36" t="s">
        <v>40</v>
      </c>
      <c r="B43" s="36"/>
      <c r="C43" s="36"/>
      <c r="D43" s="36"/>
      <c r="E43" s="36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</row>
    <row r="44" customHeight="1" spans="1:22">
      <c r="A44" s="36" t="s">
        <v>41</v>
      </c>
      <c r="B44" s="36"/>
      <c r="C44" s="36"/>
      <c r="D44" s="36"/>
      <c r="E44" s="36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</row>
    <row r="45" spans="1:22">
      <c r="A45" s="32"/>
      <c r="B45" s="32"/>
      <c r="C45" s="33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</row>
    <row r="46" ht="15.75" customHeight="1" spans="1:22">
      <c r="A46" s="37" t="s">
        <v>42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</row>
    <row r="47" ht="38.25" customHeight="1" spans="1:22">
      <c r="A47" s="35" t="s">
        <v>36</v>
      </c>
      <c r="B47" s="35"/>
      <c r="C47" s="35"/>
      <c r="D47" s="35"/>
      <c r="E47" s="35"/>
      <c r="F47" s="35" t="s">
        <v>43</v>
      </c>
      <c r="G47" s="35" t="s">
        <v>44</v>
      </c>
      <c r="H47" s="35" t="s">
        <v>45</v>
      </c>
      <c r="I47" s="35" t="s">
        <v>46</v>
      </c>
      <c r="J47" s="35" t="s">
        <v>47</v>
      </c>
      <c r="K47" s="35" t="s">
        <v>48</v>
      </c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</row>
    <row r="48" hidden="1" customHeight="1" spans="1:22">
      <c r="A48" s="36" t="s">
        <v>49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2"/>
      <c r="M48" s="32"/>
      <c r="N48" s="32"/>
      <c r="O48" s="32"/>
      <c r="P48" s="55"/>
      <c r="Q48" s="32"/>
      <c r="R48" s="32"/>
      <c r="S48" s="32"/>
      <c r="T48" s="32"/>
      <c r="U48" s="32"/>
      <c r="V48" s="32"/>
    </row>
    <row r="49" hidden="1" customHeight="1" spans="1:22">
      <c r="A49" s="36" t="s">
        <v>50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2"/>
      <c r="M49" s="32"/>
      <c r="N49" s="32"/>
      <c r="O49" s="32"/>
      <c r="P49" s="55"/>
      <c r="Q49" s="32"/>
      <c r="R49" s="32"/>
      <c r="S49" s="32"/>
      <c r="T49" s="32"/>
      <c r="U49" s="32"/>
      <c r="V49" s="32"/>
    </row>
    <row r="50" hidden="1" customHeight="1" spans="1:22">
      <c r="A50" s="36" t="s">
        <v>51</v>
      </c>
      <c r="B50" s="36"/>
      <c r="C50" s="36"/>
      <c r="D50" s="36"/>
      <c r="E50" s="36"/>
      <c r="F50" s="38"/>
      <c r="G50" s="39"/>
      <c r="H50" s="40"/>
      <c r="I50" s="73"/>
      <c r="J50" s="73"/>
      <c r="K50" s="36"/>
      <c r="L50" s="32"/>
      <c r="M50" s="32"/>
      <c r="N50" s="32"/>
      <c r="O50" s="32"/>
      <c r="P50" s="55"/>
      <c r="Q50" s="32"/>
      <c r="R50" s="32"/>
      <c r="S50" s="32"/>
      <c r="T50" s="32"/>
      <c r="U50" s="32"/>
      <c r="V50" s="32"/>
    </row>
    <row r="51" hidden="1" customHeight="1" spans="1:22">
      <c r="A51" s="36" t="s">
        <v>52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2"/>
      <c r="M51" s="32"/>
      <c r="N51" s="32"/>
      <c r="O51" s="32"/>
      <c r="P51" s="55"/>
      <c r="Q51" s="32"/>
      <c r="R51" s="32"/>
      <c r="S51" s="32"/>
      <c r="T51" s="32"/>
      <c r="U51" s="32"/>
      <c r="V51" s="32"/>
    </row>
    <row r="52" customHeight="1" spans="1:22">
      <c r="A52" s="41" t="s">
        <v>53</v>
      </c>
      <c r="B52" s="41"/>
      <c r="C52" s="41"/>
      <c r="D52" s="41"/>
      <c r="E52" s="41"/>
      <c r="F52" s="42">
        <v>9063.97</v>
      </c>
      <c r="G52" s="43" t="s">
        <v>54</v>
      </c>
      <c r="H52" s="44" t="s">
        <v>55</v>
      </c>
      <c r="I52" s="74">
        <v>46023</v>
      </c>
      <c r="J52" s="74">
        <v>46023</v>
      </c>
      <c r="K52" s="75" t="s">
        <v>56</v>
      </c>
      <c r="L52" s="32"/>
      <c r="M52" s="32"/>
      <c r="N52" s="32"/>
      <c r="O52" s="32"/>
      <c r="P52" s="55"/>
      <c r="Q52" s="32"/>
      <c r="R52" s="32"/>
      <c r="S52" s="32"/>
      <c r="T52" s="32"/>
      <c r="U52" s="32"/>
      <c r="V52" s="32"/>
    </row>
    <row r="53" s="1" customFormat="1" customHeight="1" spans="1:22">
      <c r="A53" s="41" t="s">
        <v>57</v>
      </c>
      <c r="B53" s="41"/>
      <c r="C53" s="41"/>
      <c r="D53" s="41"/>
      <c r="E53" s="41"/>
      <c r="F53" s="42">
        <v>316683.27</v>
      </c>
      <c r="G53" s="45"/>
      <c r="H53" s="132" t="s">
        <v>58</v>
      </c>
      <c r="I53" s="74">
        <v>46023</v>
      </c>
      <c r="J53" s="74">
        <v>46023</v>
      </c>
      <c r="K53" s="76" t="s">
        <v>59</v>
      </c>
      <c r="L53" s="77"/>
      <c r="M53" s="77"/>
      <c r="N53" s="77"/>
      <c r="O53" s="77"/>
      <c r="P53" s="78"/>
      <c r="Q53" s="77"/>
      <c r="R53" s="77"/>
      <c r="S53" s="77"/>
      <c r="T53" s="77"/>
      <c r="U53" s="77"/>
      <c r="V53" s="77"/>
    </row>
    <row r="54" s="1" customFormat="1" customHeight="1" spans="1:22">
      <c r="A54" s="46" t="s">
        <v>60</v>
      </c>
      <c r="B54" s="47"/>
      <c r="C54" s="47"/>
      <c r="D54" s="47"/>
      <c r="E54" s="48"/>
      <c r="F54" s="42">
        <v>9063.97</v>
      </c>
      <c r="G54" s="45" t="s">
        <v>54</v>
      </c>
      <c r="H54" s="132" t="s">
        <v>55</v>
      </c>
      <c r="I54" s="45" t="s">
        <v>31</v>
      </c>
      <c r="J54" s="45" t="s">
        <v>31</v>
      </c>
      <c r="K54" s="45" t="s">
        <v>56</v>
      </c>
      <c r="L54" s="77"/>
      <c r="M54" s="77"/>
      <c r="N54" s="77"/>
      <c r="O54" s="77"/>
      <c r="P54" s="78"/>
      <c r="Q54" s="77"/>
      <c r="R54" s="77"/>
      <c r="S54" s="77"/>
      <c r="T54" s="77"/>
      <c r="U54" s="77"/>
      <c r="V54" s="77"/>
    </row>
    <row r="55" s="1" customFormat="1" customHeight="1" spans="1:22">
      <c r="A55" s="46" t="s">
        <v>60</v>
      </c>
      <c r="B55" s="47"/>
      <c r="C55" s="47"/>
      <c r="D55" s="47"/>
      <c r="E55" s="48"/>
      <c r="F55" s="42">
        <v>9063.97</v>
      </c>
      <c r="G55" s="45" t="s">
        <v>54</v>
      </c>
      <c r="H55" s="132" t="s">
        <v>55</v>
      </c>
      <c r="I55" s="74">
        <v>46082</v>
      </c>
      <c r="J55" s="74">
        <v>46082</v>
      </c>
      <c r="K55" s="45" t="s">
        <v>56</v>
      </c>
      <c r="L55" s="77"/>
      <c r="M55" s="77"/>
      <c r="N55" s="77"/>
      <c r="O55" s="77"/>
      <c r="P55" s="78"/>
      <c r="Q55" s="77"/>
      <c r="R55" s="77"/>
      <c r="S55" s="77"/>
      <c r="T55" s="77"/>
      <c r="U55" s="77"/>
      <c r="V55" s="77"/>
    </row>
    <row r="56" s="1" customFormat="1" customHeight="1" spans="1:22">
      <c r="A56" s="46" t="s">
        <v>61</v>
      </c>
      <c r="B56" s="49"/>
      <c r="C56" s="49"/>
      <c r="D56" s="49"/>
      <c r="E56" s="50"/>
      <c r="F56" s="42">
        <v>330521.73</v>
      </c>
      <c r="G56" s="45"/>
      <c r="H56" s="132" t="s">
        <v>62</v>
      </c>
      <c r="I56" s="74" t="s">
        <v>33</v>
      </c>
      <c r="J56" s="74" t="s">
        <v>33</v>
      </c>
      <c r="K56" s="76" t="s">
        <v>59</v>
      </c>
      <c r="L56" s="77"/>
      <c r="M56" s="77"/>
      <c r="N56" s="77"/>
      <c r="O56" s="77"/>
      <c r="P56" s="78"/>
      <c r="Q56" s="77"/>
      <c r="R56" s="77"/>
      <c r="S56" s="77"/>
      <c r="T56" s="77"/>
      <c r="U56" s="77"/>
      <c r="V56" s="77"/>
    </row>
    <row r="57" s="1" customFormat="1" customHeight="1" spans="1:22">
      <c r="A57" s="46" t="s">
        <v>60</v>
      </c>
      <c r="B57" s="47"/>
      <c r="C57" s="47"/>
      <c r="D57" s="47"/>
      <c r="E57" s="48"/>
      <c r="F57" s="42">
        <v>9063.97</v>
      </c>
      <c r="G57" s="45" t="s">
        <v>54</v>
      </c>
      <c r="H57" s="132" t="s">
        <v>55</v>
      </c>
      <c r="I57" s="45" t="s">
        <v>33</v>
      </c>
      <c r="J57" s="45" t="s">
        <v>33</v>
      </c>
      <c r="K57" s="45" t="s">
        <v>56</v>
      </c>
      <c r="L57" s="77"/>
      <c r="M57" s="77"/>
      <c r="N57" s="77"/>
      <c r="O57" s="77"/>
      <c r="P57" s="78"/>
      <c r="Q57" s="77"/>
      <c r="R57" s="77"/>
      <c r="S57" s="77"/>
      <c r="T57" s="77"/>
      <c r="U57" s="77"/>
      <c r="V57" s="77"/>
    </row>
    <row r="58" customHeight="1" spans="1:22">
      <c r="A58" s="51" t="s">
        <v>63</v>
      </c>
      <c r="B58" s="51"/>
      <c r="C58" s="51"/>
      <c r="D58" s="51"/>
      <c r="E58" s="51"/>
      <c r="F58" s="52">
        <f>SUM(F52:F57)</f>
        <v>683460.88</v>
      </c>
      <c r="G58" s="53"/>
      <c r="H58" s="53"/>
      <c r="I58" s="53"/>
      <c r="J58" s="53"/>
      <c r="K58" s="53"/>
      <c r="L58" s="32"/>
      <c r="M58" s="32"/>
      <c r="N58" s="32"/>
      <c r="O58" s="32"/>
      <c r="P58" s="55"/>
      <c r="Q58" s="32"/>
      <c r="R58" s="32"/>
      <c r="S58" s="32"/>
      <c r="T58" s="32"/>
      <c r="U58" s="32"/>
      <c r="V58" s="32"/>
    </row>
    <row r="59" hidden="1" customHeight="1" spans="1:22">
      <c r="A59" s="54" t="s">
        <v>64</v>
      </c>
      <c r="B59" s="54"/>
      <c r="C59" s="54"/>
      <c r="D59" s="54"/>
      <c r="E59" s="54"/>
      <c r="F59" s="54"/>
      <c r="G59" s="54"/>
      <c r="H59" s="54"/>
      <c r="I59" s="55"/>
      <c r="J59" s="55"/>
      <c r="K59" s="55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</row>
    <row r="60" customHeight="1" spans="1:22">
      <c r="A60" s="54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</row>
    <row r="61" ht="12.8" customHeight="1" spans="1:22">
      <c r="A61" s="56" t="s">
        <v>65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32"/>
      <c r="Q61" s="32"/>
      <c r="R61" s="32"/>
      <c r="S61" s="32"/>
      <c r="T61" s="32"/>
      <c r="U61" s="32"/>
      <c r="V61" s="32"/>
    </row>
    <row r="62" ht="21" customHeight="1" spans="1:22">
      <c r="A62" s="57" t="s">
        <v>66</v>
      </c>
      <c r="B62" s="58"/>
      <c r="C62" s="58"/>
      <c r="D62" s="58"/>
      <c r="E62" s="58"/>
      <c r="F62" s="58"/>
      <c r="G62" s="58"/>
      <c r="H62" s="58"/>
      <c r="I62" s="58"/>
      <c r="J62" s="58"/>
      <c r="K62" s="79"/>
      <c r="L62" s="80"/>
      <c r="M62" s="80"/>
      <c r="N62" s="80"/>
      <c r="O62" s="80"/>
      <c r="P62" s="32"/>
      <c r="Q62" s="32"/>
      <c r="R62" s="32"/>
      <c r="S62" s="32"/>
      <c r="T62" s="32"/>
      <c r="U62" s="32"/>
      <c r="V62" s="32"/>
    </row>
    <row r="63" ht="118.65" customHeight="1" spans="1:22">
      <c r="A63" s="59"/>
      <c r="B63" s="60"/>
      <c r="C63" s="60"/>
      <c r="D63" s="60"/>
      <c r="E63" s="60"/>
      <c r="F63" s="60"/>
      <c r="G63" s="60"/>
      <c r="H63" s="60"/>
      <c r="I63" s="60"/>
      <c r="J63" s="60"/>
      <c r="K63" s="81"/>
      <c r="L63" s="80"/>
      <c r="M63" s="80"/>
      <c r="N63" s="80"/>
      <c r="O63" s="80"/>
      <c r="P63" s="32"/>
      <c r="Q63" s="32"/>
      <c r="R63" s="32"/>
      <c r="S63" s="32"/>
      <c r="T63" s="32"/>
      <c r="U63" s="32"/>
      <c r="V63" s="32"/>
    </row>
    <row r="64" ht="118.65" customHeight="1" spans="1:22">
      <c r="A64" s="59"/>
      <c r="B64" s="60"/>
      <c r="C64" s="60"/>
      <c r="D64" s="60"/>
      <c r="E64" s="60"/>
      <c r="F64" s="60"/>
      <c r="G64" s="60"/>
      <c r="H64" s="60"/>
      <c r="I64" s="60"/>
      <c r="J64" s="60"/>
      <c r="K64" s="81"/>
      <c r="L64" s="82"/>
      <c r="M64" s="82"/>
      <c r="N64" s="82"/>
      <c r="O64" s="82"/>
      <c r="P64" s="32"/>
      <c r="Q64" s="32"/>
      <c r="R64" s="32"/>
      <c r="S64" s="32"/>
      <c r="T64" s="32"/>
      <c r="U64" s="32"/>
      <c r="V64" s="32"/>
    </row>
    <row r="65" ht="61.15" customHeight="1" spans="1:22">
      <c r="A65" s="59"/>
      <c r="B65" s="60"/>
      <c r="C65" s="60"/>
      <c r="D65" s="60"/>
      <c r="E65" s="60"/>
      <c r="F65" s="60"/>
      <c r="G65" s="60"/>
      <c r="H65" s="60"/>
      <c r="I65" s="60"/>
      <c r="J65" s="60"/>
      <c r="K65" s="81"/>
      <c r="L65" s="82"/>
      <c r="M65" s="82"/>
      <c r="N65" s="82"/>
      <c r="O65" s="82"/>
      <c r="P65" s="32"/>
      <c r="Q65" s="32"/>
      <c r="R65" s="32"/>
      <c r="S65" s="32"/>
      <c r="T65" s="32"/>
      <c r="U65" s="32"/>
      <c r="V65" s="32"/>
    </row>
    <row r="66" ht="61.15" customHeight="1" spans="1:22">
      <c r="A66" s="59"/>
      <c r="B66" s="60"/>
      <c r="C66" s="60"/>
      <c r="D66" s="60"/>
      <c r="E66" s="60"/>
      <c r="F66" s="60"/>
      <c r="G66" s="60"/>
      <c r="H66" s="60"/>
      <c r="I66" s="60"/>
      <c r="J66" s="60"/>
      <c r="K66" s="81"/>
      <c r="L66" s="82"/>
      <c r="M66" s="82"/>
      <c r="N66" s="82"/>
      <c r="O66" s="82"/>
      <c r="P66" s="32"/>
      <c r="Q66" s="32"/>
      <c r="R66" s="32"/>
      <c r="S66" s="32"/>
      <c r="T66" s="32"/>
      <c r="U66" s="32"/>
      <c r="V66" s="32"/>
    </row>
    <row r="67" ht="61.15" customHeight="1" spans="1:22">
      <c r="A67" s="88"/>
      <c r="B67" s="89"/>
      <c r="C67" s="89"/>
      <c r="D67" s="89"/>
      <c r="E67" s="89"/>
      <c r="F67" s="89"/>
      <c r="G67" s="89"/>
      <c r="H67" s="89"/>
      <c r="I67" s="89"/>
      <c r="J67" s="89"/>
      <c r="K67" s="125"/>
      <c r="L67" s="82"/>
      <c r="M67" s="82"/>
      <c r="N67" s="82"/>
      <c r="O67" s="82"/>
      <c r="P67" s="32"/>
      <c r="Q67" s="32"/>
      <c r="R67" s="32"/>
      <c r="S67" s="32"/>
      <c r="T67" s="32"/>
      <c r="U67" s="32"/>
      <c r="V67" s="32"/>
    </row>
    <row r="68" ht="61.15" customHeight="1" spans="1:22">
      <c r="A68" s="90" t="s">
        <v>67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82"/>
      <c r="M68" s="82"/>
      <c r="N68" s="82"/>
      <c r="O68" s="82"/>
      <c r="P68" s="32"/>
      <c r="Q68" s="32"/>
      <c r="R68" s="32"/>
      <c r="S68" s="32"/>
      <c r="T68" s="32"/>
      <c r="U68" s="32"/>
      <c r="V68" s="32"/>
    </row>
    <row r="69" ht="69.4" customHeight="1" spans="1:22">
      <c r="A69" s="90" t="s">
        <v>68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82"/>
      <c r="M69" s="82"/>
      <c r="N69" s="82"/>
      <c r="O69" s="82"/>
      <c r="P69" s="32"/>
      <c r="Q69" s="32"/>
      <c r="R69" s="32"/>
      <c r="S69" s="32"/>
      <c r="T69" s="32"/>
      <c r="U69" s="32"/>
      <c r="V69" s="32"/>
    </row>
    <row r="70" spans="1:22">
      <c r="A70" s="32"/>
      <c r="B70" s="32"/>
      <c r="C70" s="33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</row>
    <row r="71" customHeight="1" spans="1:22">
      <c r="A71" s="91" t="s">
        <v>69</v>
      </c>
      <c r="B71" s="91"/>
      <c r="C71" s="91"/>
      <c r="D71" s="91"/>
      <c r="E71" s="91"/>
      <c r="F71" s="91"/>
      <c r="G71" s="91"/>
      <c r="H71" s="91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</row>
    <row r="72" ht="38.25" customHeight="1" spans="1:22">
      <c r="A72" s="92"/>
      <c r="B72" s="92"/>
      <c r="C72" s="9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</row>
    <row r="73" spans="1:22">
      <c r="A73" s="93" t="s">
        <v>70</v>
      </c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32"/>
      <c r="O73" s="32"/>
      <c r="P73" s="32"/>
      <c r="Q73" s="32"/>
      <c r="R73" s="32"/>
      <c r="S73" s="32"/>
      <c r="T73" s="32"/>
      <c r="U73" s="32"/>
      <c r="V73" s="32"/>
    </row>
    <row r="74" customHeight="1" spans="1:22">
      <c r="A74" s="94" t="s">
        <v>71</v>
      </c>
      <c r="B74" s="94"/>
      <c r="C74" s="94" t="s">
        <v>72</v>
      </c>
      <c r="D74" s="95" t="s">
        <v>73</v>
      </c>
      <c r="E74" s="95"/>
      <c r="F74" s="95"/>
      <c r="G74" s="96" t="s">
        <v>74</v>
      </c>
      <c r="H74" s="96" t="s">
        <v>75</v>
      </c>
      <c r="I74" s="95" t="s">
        <v>76</v>
      </c>
      <c r="J74" s="95" t="s">
        <v>77</v>
      </c>
      <c r="K74" s="95"/>
      <c r="L74" s="95" t="s">
        <v>78</v>
      </c>
      <c r="M74" s="32"/>
      <c r="N74" s="32"/>
      <c r="O74" s="32"/>
      <c r="P74" s="32"/>
      <c r="Q74" s="32"/>
      <c r="R74" s="32"/>
      <c r="S74" s="32"/>
      <c r="T74" s="32"/>
      <c r="U74" s="32"/>
      <c r="V74" s="32"/>
    </row>
    <row r="75" spans="1:22">
      <c r="A75" s="97"/>
      <c r="B75" s="98"/>
      <c r="C75" s="99"/>
      <c r="D75" s="100"/>
      <c r="E75" s="101"/>
      <c r="F75" s="102"/>
      <c r="G75" s="103"/>
      <c r="H75" s="103"/>
      <c r="I75" s="126"/>
      <c r="J75" s="97"/>
      <c r="K75" s="98"/>
      <c r="L75" s="127"/>
      <c r="M75" s="32"/>
      <c r="N75" s="32"/>
      <c r="O75" s="32"/>
      <c r="P75" s="32"/>
      <c r="Q75" s="32"/>
      <c r="R75" s="32"/>
      <c r="S75" s="32"/>
      <c r="T75" s="32"/>
      <c r="U75" s="32"/>
      <c r="V75" s="32"/>
    </row>
    <row r="76" spans="1:22">
      <c r="A76" s="104"/>
      <c r="B76" s="105"/>
      <c r="C76" s="106"/>
      <c r="D76" s="107"/>
      <c r="E76" s="108"/>
      <c r="F76" s="109"/>
      <c r="G76" s="110"/>
      <c r="H76" s="111"/>
      <c r="I76" s="111"/>
      <c r="J76" s="104"/>
      <c r="K76" s="105"/>
      <c r="L76" s="128"/>
      <c r="M76" s="32"/>
      <c r="N76" s="32"/>
      <c r="O76" s="32"/>
      <c r="P76" s="32"/>
      <c r="Q76" s="32"/>
      <c r="R76" s="32"/>
      <c r="S76" s="32"/>
      <c r="T76" s="32"/>
      <c r="U76" s="32"/>
      <c r="V76" s="32"/>
    </row>
    <row r="77" spans="1:22">
      <c r="A77" s="104"/>
      <c r="B77" s="105"/>
      <c r="C77" s="112"/>
      <c r="D77" s="107"/>
      <c r="E77" s="108"/>
      <c r="F77" s="109"/>
      <c r="G77" s="110"/>
      <c r="H77" s="111"/>
      <c r="I77" s="111"/>
      <c r="J77" s="104"/>
      <c r="K77" s="105"/>
      <c r="L77" s="128"/>
      <c r="M77" s="32"/>
      <c r="N77" s="32"/>
      <c r="O77" s="32"/>
      <c r="P77" s="32"/>
      <c r="Q77" s="32"/>
      <c r="R77" s="32"/>
      <c r="S77" s="32"/>
      <c r="T77" s="32"/>
      <c r="U77" s="32"/>
      <c r="V77" s="32"/>
    </row>
    <row r="78" spans="1:22">
      <c r="A78" s="104"/>
      <c r="B78" s="105"/>
      <c r="C78" s="112"/>
      <c r="D78" s="107"/>
      <c r="E78" s="108"/>
      <c r="F78" s="109"/>
      <c r="G78" s="110"/>
      <c r="H78" s="111"/>
      <c r="I78" s="111"/>
      <c r="J78" s="104"/>
      <c r="K78" s="105"/>
      <c r="L78" s="128"/>
      <c r="M78" s="32"/>
      <c r="N78" s="32"/>
      <c r="O78" s="32"/>
      <c r="P78" s="32"/>
      <c r="Q78" s="32"/>
      <c r="R78" s="32"/>
      <c r="S78" s="32"/>
      <c r="T78" s="32"/>
      <c r="U78" s="32"/>
      <c r="V78" s="32"/>
    </row>
    <row r="79" spans="1:22">
      <c r="A79" s="113"/>
      <c r="B79" s="114"/>
      <c r="C79" s="115"/>
      <c r="D79" s="116"/>
      <c r="E79" s="117"/>
      <c r="F79" s="118"/>
      <c r="G79" s="119"/>
      <c r="H79" s="120"/>
      <c r="I79" s="120"/>
      <c r="J79" s="113"/>
      <c r="K79" s="114"/>
      <c r="L79" s="129"/>
      <c r="M79" s="32"/>
      <c r="N79" s="32"/>
      <c r="O79" s="32"/>
      <c r="P79" s="32"/>
      <c r="Q79" s="32"/>
      <c r="R79" s="32"/>
      <c r="S79" s="32"/>
      <c r="T79" s="32"/>
      <c r="U79" s="32"/>
      <c r="V79" s="32"/>
    </row>
    <row r="80" spans="1:22">
      <c r="A80" s="121" t="s">
        <v>63</v>
      </c>
      <c r="B80" s="122"/>
      <c r="C80" s="122"/>
      <c r="D80" s="122"/>
      <c r="E80" s="122"/>
      <c r="F80" s="122"/>
      <c r="G80" s="122"/>
      <c r="H80" s="122"/>
      <c r="I80" s="122"/>
      <c r="J80" s="122"/>
      <c r="K80" s="130"/>
      <c r="L80" s="131"/>
      <c r="M80" s="32"/>
      <c r="N80" s="32"/>
      <c r="O80" s="32"/>
      <c r="P80" s="32"/>
      <c r="Q80" s="32"/>
      <c r="R80" s="32"/>
      <c r="S80" s="32"/>
      <c r="T80" s="32"/>
      <c r="U80" s="32"/>
      <c r="V80" s="32"/>
    </row>
    <row r="81" spans="1:22">
      <c r="A81" s="32"/>
      <c r="B81" s="32"/>
      <c r="C81" s="33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</row>
    <row r="82" spans="1:22">
      <c r="A82" s="32"/>
      <c r="B82" s="32"/>
      <c r="C82" s="33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</row>
    <row r="83" spans="1:22">
      <c r="A83" s="32"/>
      <c r="B83" s="32"/>
      <c r="C83" s="33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</row>
    <row r="84" spans="1:22">
      <c r="A84" s="32"/>
      <c r="B84" s="32"/>
      <c r="C84" s="33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</row>
    <row r="85" spans="1:22">
      <c r="A85" s="32"/>
      <c r="B85" s="32"/>
      <c r="C85" s="33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</row>
    <row r="86" spans="1:22">
      <c r="A86" s="32"/>
      <c r="B86" s="32"/>
      <c r="C86" s="33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</row>
    <row r="87" spans="1:22">
      <c r="A87" s="32"/>
      <c r="B87" s="32"/>
      <c r="C87" s="33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</row>
    <row r="88" spans="1:22">
      <c r="A88" s="32"/>
      <c r="B88" s="32"/>
      <c r="C88" s="33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</row>
    <row r="89" spans="1:22">
      <c r="A89" s="32"/>
      <c r="B89" s="32"/>
      <c r="C89" s="33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</row>
    <row r="90" spans="1:22">
      <c r="A90" s="32"/>
      <c r="B90" s="32"/>
      <c r="C90" s="33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</row>
    <row r="91" spans="1:22">
      <c r="A91" s="32"/>
      <c r="B91" s="32"/>
      <c r="C91" s="33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</row>
    <row r="92" spans="1:22">
      <c r="A92" s="32"/>
      <c r="B92" s="32"/>
      <c r="C92" s="33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</row>
    <row r="93" spans="1:22">
      <c r="A93" s="32"/>
      <c r="B93" s="32"/>
      <c r="C93" s="33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</row>
    <row r="94" spans="1:22">
      <c r="A94" s="32"/>
      <c r="B94" s="32"/>
      <c r="C94" s="33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</row>
    <row r="95" spans="1:22">
      <c r="A95" s="32"/>
      <c r="B95" s="32"/>
      <c r="C95" s="33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</row>
    <row r="96" spans="1:22">
      <c r="A96" s="32"/>
      <c r="B96" s="32"/>
      <c r="C96" s="33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</row>
    <row r="97" spans="1:22">
      <c r="A97" s="32"/>
      <c r="B97" s="32"/>
      <c r="C97" s="33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</row>
    <row r="98" spans="1:22">
      <c r="A98" s="32"/>
      <c r="B98" s="32"/>
      <c r="C98" s="33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</row>
    <row r="99" spans="1:22">
      <c r="A99" s="32"/>
      <c r="B99" s="32"/>
      <c r="C99" s="33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</row>
    <row r="100" spans="1:22">
      <c r="A100" s="32"/>
      <c r="B100" s="32"/>
      <c r="C100" s="33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</row>
    <row r="101" spans="1:22">
      <c r="A101" s="32"/>
      <c r="B101" s="32"/>
      <c r="C101" s="33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</row>
    <row r="102" spans="1:22">
      <c r="A102" s="32"/>
      <c r="B102" s="32"/>
      <c r="C102" s="33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</row>
    <row r="103" spans="1:22">
      <c r="A103" s="32"/>
      <c r="B103" s="32"/>
      <c r="C103" s="33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</row>
    <row r="104" spans="1:22">
      <c r="A104" s="32"/>
      <c r="B104" s="32"/>
      <c r="C104" s="33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</row>
    <row r="105" spans="1:22">
      <c r="A105" s="32"/>
      <c r="B105" s="32"/>
      <c r="C105" s="33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</row>
    <row r="106" spans="1:22">
      <c r="A106" s="32"/>
      <c r="B106" s="32"/>
      <c r="C106" s="33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</row>
    <row r="107" spans="1:22">
      <c r="A107" s="32"/>
      <c r="B107" s="32"/>
      <c r="C107" s="33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</row>
    <row r="108" spans="1:22">
      <c r="A108" s="32"/>
      <c r="B108" s="32"/>
      <c r="C108" s="33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</row>
    <row r="109" spans="1:22">
      <c r="A109" s="32"/>
      <c r="B109" s="32"/>
      <c r="C109" s="33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</row>
    <row r="110" spans="1:22">
      <c r="A110" s="32"/>
      <c r="B110" s="32"/>
      <c r="C110" s="33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</row>
    <row r="111" spans="1:22">
      <c r="A111" s="32"/>
      <c r="B111" s="32"/>
      <c r="C111" s="33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</row>
    <row r="112" spans="1:22">
      <c r="A112" s="32"/>
      <c r="B112" s="32"/>
      <c r="C112" s="33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</row>
    <row r="113" spans="1:22">
      <c r="A113" s="32"/>
      <c r="B113" s="32"/>
      <c r="C113" s="33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</row>
    <row r="114" spans="1:22">
      <c r="A114" s="32"/>
      <c r="B114" s="32"/>
      <c r="C114" s="33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</row>
    <row r="115" spans="1:22">
      <c r="A115" s="32"/>
      <c r="B115" s="32"/>
      <c r="C115" s="33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</row>
    <row r="116" spans="1:22">
      <c r="A116" s="123"/>
      <c r="B116" s="123"/>
      <c r="C116" s="124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</row>
  </sheetData>
  <autoFilter ref="A47:K59">
    <extLst/>
  </autoFilter>
  <mergeCells count="83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C19:V19"/>
    <mergeCell ref="D20:F20"/>
    <mergeCell ref="G20:I20"/>
    <mergeCell ref="K20:N20"/>
    <mergeCell ref="O20:P20"/>
    <mergeCell ref="R20:S20"/>
    <mergeCell ref="T20:U20"/>
    <mergeCell ref="A37:E37"/>
    <mergeCell ref="A40:E40"/>
    <mergeCell ref="A41:E41"/>
    <mergeCell ref="A42:E42"/>
    <mergeCell ref="A43:E43"/>
    <mergeCell ref="A44:E44"/>
    <mergeCell ref="A46:K46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A59:H59"/>
    <mergeCell ref="A61:O61"/>
    <mergeCell ref="A68:K68"/>
    <mergeCell ref="A69:K69"/>
    <mergeCell ref="A71:H71"/>
    <mergeCell ref="A72:C72"/>
    <mergeCell ref="A73:M73"/>
    <mergeCell ref="A74:B74"/>
    <mergeCell ref="D74:F74"/>
    <mergeCell ref="J74:K74"/>
    <mergeCell ref="A75:B75"/>
    <mergeCell ref="D75:F75"/>
    <mergeCell ref="J75:K75"/>
    <mergeCell ref="A76:B76"/>
    <mergeCell ref="D76:F76"/>
    <mergeCell ref="J76:K76"/>
    <mergeCell ref="A77:B77"/>
    <mergeCell ref="D77:F77"/>
    <mergeCell ref="J77:K77"/>
    <mergeCell ref="A78:B78"/>
    <mergeCell ref="D78:F78"/>
    <mergeCell ref="J78:K78"/>
    <mergeCell ref="A79:B79"/>
    <mergeCell ref="D79:F79"/>
    <mergeCell ref="J79:K79"/>
    <mergeCell ref="A80:K80"/>
    <mergeCell ref="A19:A21"/>
    <mergeCell ref="A22:A24"/>
    <mergeCell ref="A25:A27"/>
    <mergeCell ref="A28:A30"/>
    <mergeCell ref="A31:A34"/>
    <mergeCell ref="B20:B21"/>
    <mergeCell ref="C20:C21"/>
    <mergeCell ref="K22:K24"/>
    <mergeCell ref="K25:K27"/>
    <mergeCell ref="K28:K30"/>
    <mergeCell ref="K31:K33"/>
    <mergeCell ref="V20:V21"/>
    <mergeCell ref="A38:E39"/>
    <mergeCell ref="L62:O63"/>
    <mergeCell ref="A62:K67"/>
  </mergeCells>
  <pageMargins left="0.511805555555556" right="0.511805555555556" top="0.634722222222222" bottom="0.551388888888889" header="0.511811023622047" footer="0.315277777777778"/>
  <pageSetup paperSize="9" orientation="landscape" horizontalDpi="300" verticalDpi="300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POLICLINICA QUIRINOPOLIS-IPGSE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Kátia Mendes Magalhães</dc:creator>
  <cp:lastModifiedBy>larissapimenta</cp:lastModifiedBy>
  <cp:revision>67</cp:revision>
  <dcterms:created xsi:type="dcterms:W3CDTF">2025-01-22T12:14:00Z</dcterms:created>
  <dcterms:modified xsi:type="dcterms:W3CDTF">2026-06-12T14:26:36Z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FC7EC981D53E4571A312A9A88F387A9E_13</vt:lpwstr>
  </property>
  <property fmtid="{D5CDD505-2E9C-101B-9397-08002B2CF9AE}" pid="3" name="KSOProductBuildVer">
    <vt:lpwstr>1046-12.2.0.13306</vt:lpwstr>
  </property>
</Properties>
</file>