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50" windowHeight="12210" tabRatio="500"/>
  </bookViews>
  <sheets>
    <sheet name="POLICLINICA QUIRINOPOLIS-IPGSE" sheetId="1" r:id="rId1"/>
  </sheets>
  <definedNames>
    <definedName name="_xlnm._FilterDatabase" localSheetId="0" hidden="1">'POLICLINICA QUIRINOPOLIS-IPGSE'!$A$55:$K$74</definedName>
    <definedName name="_xlnm.Print_Area" localSheetId="0">'POLICLINICA QUIRINOPOLIS-IPGSE'!$A$1:$V$88</definedName>
    <definedName name="_xlnm.Print_Titles" localSheetId="0">'POLICLINICA QUIRINOPOLIS-IPGSE'!$54:$55</definedName>
  </definedNames>
  <calcPr calcId="144525"/>
</workbook>
</file>

<file path=xl/comments1.xml><?xml version="1.0" encoding="utf-8"?>
<comments xmlns="http://schemas.openxmlformats.org/spreadsheetml/2006/main">
  <authors>
    <author>larissapimenta</author>
  </authors>
  <commentList>
    <comment ref="D22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em 20/01/26
050.00032 - 14.519.625,83
055.00011 - 713.749,49
em 30/01/26
055.00046 - 7.851.244,43</t>
        </r>
      </text>
    </comment>
    <comment ref="J22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R$ 9.063,97 - Planisa
</t>
        </r>
      </text>
    </comment>
    <comment ref="L22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Custeio
</t>
        </r>
      </text>
    </comment>
    <comment ref="J23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R$ 316.683,27 - Glosa de metas (SEI Nº 83725744)
</t>
        </r>
      </text>
    </comment>
    <comment ref="L23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Fundo rescisório</t>
        </r>
      </text>
    </comment>
    <comment ref="L24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Custeio
</t>
        </r>
      </text>
    </comment>
    <comment ref="J25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Planisa</t>
        </r>
      </text>
    </comment>
    <comment ref="L25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Custeio 
2026.2850.050.00032.003</t>
        </r>
      </text>
    </comment>
    <comment ref="L26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Fundo rescisório
2026.2850.050.00032.004</t>
        </r>
      </text>
    </comment>
    <comment ref="L27" authorId="0">
      <text>
        <r>
          <rPr>
            <b/>
            <sz val="9"/>
            <rFont val="Arial"/>
            <charset val="0"/>
          </rPr>
          <t>larissapimenta:
Custeio</t>
        </r>
        <r>
          <rPr>
            <sz val="9"/>
            <rFont val="Arial"/>
            <charset val="0"/>
          </rPr>
          <t xml:space="preserve">
2026.2850.050.00032.005</t>
        </r>
      </text>
    </comment>
    <comment ref="J28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Planisa </t>
        </r>
      </text>
    </comment>
    <comment ref="L28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Fundo Rescisório</t>
        </r>
      </text>
    </comment>
    <comment ref="L29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Custeio</t>
        </r>
      </text>
    </comment>
    <comment ref="L30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Custeio
</t>
        </r>
      </text>
    </comment>
    <comment ref="J31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Planisa - 9.063,97
</t>
        </r>
      </text>
    </comment>
    <comment ref="L31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Custeio</t>
        </r>
      </text>
    </comment>
    <comment ref="J32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Glosa de metas - 330.521,73 (Relatório COMACG nº 14/2025 (SEI nº 74590761). Conforme Despacho 507 (SEI Nº 87249489), processo 202500010036852)
</t>
        </r>
      </text>
    </comment>
    <comment ref="L32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Fundo Rescisório</t>
        </r>
      </text>
    </comment>
    <comment ref="L33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Custeio</t>
        </r>
      </text>
    </comment>
    <comment ref="J35" authorId="0">
      <text>
        <r>
          <rPr>
            <sz val="9"/>
            <rFont val="Arial"/>
            <charset val="0"/>
          </rPr>
          <t>Glosa Planisa</t>
        </r>
      </text>
    </comment>
    <comment ref="L35" authorId="0">
      <text>
        <r>
          <rPr>
            <sz val="9"/>
            <rFont val="Arial"/>
            <charset val="0"/>
          </rPr>
          <t>Custeio</t>
        </r>
      </text>
    </comment>
    <comment ref="J36" authorId="0">
      <text>
        <r>
          <rPr>
            <sz val="9"/>
            <rFont val="Arial"/>
            <charset val="0"/>
          </rPr>
          <t>Glosa serviço nao implantado</t>
        </r>
      </text>
    </comment>
    <comment ref="L36" authorId="0">
      <text>
        <r>
          <rPr>
            <sz val="9"/>
            <rFont val="Arial"/>
            <charset val="0"/>
          </rPr>
          <t>Fundo Rescisório</t>
        </r>
      </text>
    </comment>
    <comment ref="J37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Planisa</t>
        </r>
      </text>
    </comment>
    <comment ref="L37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Custeio</t>
        </r>
      </text>
    </comment>
    <comment ref="J38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Serviço não implantado - CEO</t>
        </r>
      </text>
    </comment>
    <comment ref="L38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Fundo rescisório</t>
        </r>
      </text>
    </comment>
    <comment ref="L39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Custeio</t>
        </r>
      </text>
    </comment>
    <comment ref="J40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Planisa</t>
        </r>
      </text>
    </comment>
    <comment ref="L40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Custeio</t>
        </r>
      </text>
    </comment>
    <comment ref="J41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Serviço não implantado - CEO</t>
        </r>
      </text>
    </comment>
    <comment ref="L41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Fundo rescisório</t>
        </r>
      </text>
    </comment>
    <comment ref="J42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Provisão COMACG nº 40/25</t>
        </r>
      </text>
    </comment>
    <comment ref="L42" authorId="0">
      <text>
        <r>
          <rPr>
            <b/>
            <sz val="9"/>
            <rFont val="Arial"/>
            <charset val="0"/>
          </rPr>
          <t>larissapimenta:</t>
        </r>
        <r>
          <rPr>
            <sz val="9"/>
            <rFont val="Arial"/>
            <charset val="0"/>
          </rPr>
          <t xml:space="preserve">
Custeio</t>
        </r>
      </text>
    </comment>
  </commentList>
</comments>
</file>

<file path=xl/sharedStrings.xml><?xml version="1.0" encoding="utf-8"?>
<sst xmlns="http://schemas.openxmlformats.org/spreadsheetml/2006/main" count="145" uniqueCount="84">
  <si>
    <t>Relatório Resumido da Execução Orçamentária e Financeira por Contrato de Gestão</t>
  </si>
  <si>
    <t>Mês/Ano: JANEIRO A JULHO/2026</t>
  </si>
  <si>
    <t>Órgão Contratante: SECRETARIA DE ESTADO DA SAÚDE – SES/GO.</t>
  </si>
  <si>
    <t>CNPJ: 02.529.964/0001-57</t>
  </si>
  <si>
    <t>Organização Social Contratada :INSTITUTO DE PLANEJAMENTO E GESTAO DE SERVICOS ESPECIALIZADOS - IPGSE</t>
  </si>
  <si>
    <t>CNPJ: 18.176.322/0001-51</t>
  </si>
  <si>
    <t>Unidade Gerida: Policlínica Estadual da Região Sudoeste – Unidade Quirinópolis</t>
  </si>
  <si>
    <t>CNPJ: 18.176.322/0003-13</t>
  </si>
  <si>
    <t>Termo de Colaboração nº 24/2025 – SES.</t>
  </si>
  <si>
    <t>Vigência do Contrato de Gestão - Início 01/07/2025 Término 01/07/2028 (Termo de Colaboração nº 24/2025). 1º  Apostilamento (SEI Nº 85937450)</t>
  </si>
  <si>
    <t>Previsão de Repasse Mensal do Contrato de Gestão; R$ 2.327.041,25 (Termo de Colaboração). Processo nº: 202400010033097</t>
  </si>
  <si>
    <t xml:space="preserve">Previsão de Repasse Mensal do Contrato de Gestão/ADITIVO - Investimentos : 
</t>
  </si>
  <si>
    <t>Em reais</t>
  </si>
  <si>
    <t>Mês</t>
  </si>
  <si>
    <t>Comparativo do Estimado com a Execução Orçamentária e Financeira</t>
  </si>
  <si>
    <t>Valor Mensal Estimado no Contrato de Gestão</t>
  </si>
  <si>
    <t>1. Valor Mensal Estimado no Contrato de Gestão - Custeio</t>
  </si>
  <si>
    <t>2. Empenhado no mês</t>
  </si>
  <si>
    <t>3. Liquidado no mês</t>
  </si>
  <si>
    <t>4. Glosas Aplicadas</t>
  </si>
  <si>
    <t>5. Montante pago no mês (informar o mês a que se refere, quando ocorrer repasses para mais de uma competência, inserir linha para cada mês)</t>
  </si>
  <si>
    <t>6. Guia de Recolhimento (Devolução - informar na Nota Explicativa - Ex.: processo e mês a que se refere), os valores devolvidos estão lançados no mês em que houve a quitação da guia , não impactam nas ordens de pagamento repassadas no mês.</t>
  </si>
  <si>
    <t>7. Guias de Receita (Devolução de Recursos de Exercícios Anteriores) os valores devolvidos estão lançados no mês em que houve a quitação da guia, não impactam nas ordens de pagamento repassadas no mês.</t>
  </si>
  <si>
    <t>8. Pagamentos (repasses – Restos a Pagar) (Informar na Nota Explicativa)</t>
  </si>
  <si>
    <t>9. Pagamentos de Despesas de Exercícios Anteriores - DEA (informar a natureza, processo e outros esclarecimentos sobre o repasse efetuado para a contratada, objetivamente, na Nota Explicativa)</t>
  </si>
  <si>
    <t>10. Total de Pagamentos no mês 10=5 - (6+7) + 8 + 9</t>
  </si>
  <si>
    <t>Custeio</t>
  </si>
  <si>
    <t>Investimentos</t>
  </si>
  <si>
    <t>Repasses Adicionais (Ver Legenda)</t>
  </si>
  <si>
    <t>Referência/Parcela</t>
  </si>
  <si>
    <t>Investimento</t>
  </si>
  <si>
    <t>fev/26</t>
  </si>
  <si>
    <t>mar/26</t>
  </si>
  <si>
    <t>abr/26</t>
  </si>
  <si>
    <t>mai/26</t>
  </si>
  <si>
    <t>jun/26</t>
  </si>
  <si>
    <t>jul/26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</si>
  <si>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</si>
  <si>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>Descrição</t>
  </si>
  <si>
    <t xml:space="preserve">Ressarcimentos (Rescisões Trabalhista, Serviço Hospitalar e Ambulatorial, Leitos Extras, Material Órtese e Prótese ( OPME e Outros ). </t>
  </si>
  <si>
    <t xml:space="preserve">Mandados Judiciais </t>
  </si>
  <si>
    <t xml:space="preserve">Repasse Via Regularização de Despesas. </t>
  </si>
  <si>
    <t>Encontro de Contas Final do Contrato.</t>
  </si>
  <si>
    <t>Outros.</t>
  </si>
  <si>
    <t>Detalhamento - Glosas</t>
  </si>
  <si>
    <t>Valor R$</t>
  </si>
  <si>
    <t>Natureza da Despesa</t>
  </si>
  <si>
    <t>Processo</t>
  </si>
  <si>
    <t>Competência da Despesa (mês/ano)</t>
  </si>
  <si>
    <t>Período de aplicação da Glosa (mês/ano)</t>
  </si>
  <si>
    <t>Área Responsável</t>
  </si>
  <si>
    <t>Glosa - Servidores cedidos.</t>
  </si>
  <si>
    <t>Glosa -Residentes (Programa de Residência Médica).</t>
  </si>
  <si>
    <t>*GlosaFundo Rescisório</t>
  </si>
  <si>
    <t>Outras Glosas.</t>
  </si>
  <si>
    <t xml:space="preserve">Glosa Planisa </t>
  </si>
  <si>
    <t>3.3.50.85.02</t>
  </si>
  <si>
    <t>202400010033097</t>
  </si>
  <si>
    <t>SES/CGC/SUPECC-19837.</t>
  </si>
  <si>
    <t>Valor provisionado para ajuste posterior. Glosa de metas rel. COMACG 06/25 (SEI Nº 83725744)</t>
  </si>
  <si>
    <t>202500010005173</t>
  </si>
  <si>
    <t>SES/COMACG-20549</t>
  </si>
  <si>
    <t>Glosa Planisa</t>
  </si>
  <si>
    <t>Glosa de Metas Rel COMACG 14/2025 (SEI Nº 74590761)</t>
  </si>
  <si>
    <t>202500010036852</t>
  </si>
  <si>
    <t xml:space="preserve">Glosa linha de serviços não implantados CEO </t>
  </si>
  <si>
    <t>Provisão Relatório Comacg nº 40/25 (SEI Nº 82062596)</t>
  </si>
  <si>
    <t>202500010086499</t>
  </si>
  <si>
    <t>Total Geral</t>
  </si>
  <si>
    <t xml:space="preserve">* Glosa aplicada com valor estimado - ajuste será realizado posteriormente, quando informado pela SES/GMAE - CG-14421. </t>
  </si>
  <si>
    <t>Nota Explicativa:</t>
  </si>
  <si>
    <t>Valor Estimado no Contrato de Gestão = Custeio (R$ 2.327.041,25)
1. Valor Mensal Estimado no Contrato de Gestão - Custeio = Custeio (R$ 2.327.041,25)                                                                                                                                                                                                                                                 2. 
3. Valor informado pela área técnica – GFIN (Processo SEI 202500010016855).
4.  Valor Provisionado conforme: Valor aplicado com valor estimado - ajuste será realizado posteriormente, quando informado pela SES/CGC/SUPECC - 19837.
- Solicitação de Liquidação e Pagamento de Janeiro Parcial (SEI N° 84141052)  - Provisão R$ 9.063,97 (referente à Planisa) 
Glosa de metas R$ 316.683,27 - conforme Relatório COMACG nº 6/2025 (SEI Nº 73958401); Processo: 202500010005173
- Solicitação de Liquidação e Pagamento de Fevereiro Parcial (SEI N° 85231705) - Provisão R$ 9.063,97 (Referente à Planisa)
- Solicitação de Liquidação e Pagamento de Março (SEI N° 86427660) - Glosa Planisa R$ 9.063,97
- Solicitação de Liquidação e Pagamento de Abril (SEI N° 87664044) - Glosa Planisa R$ 9.063,97
Glosa de metas R$ 330.521,73 - conforme Relatório COMACG nº 14/2025 (SEI Nº 74590761); Processo: 202500010036852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Solicitação de Liquidação e Pagamento de Maio (SEI N° 89153374) - Glosa Planisa R$ 9.063,97
Glosa de linha de serviço não implantada R$ 126.804,82 - Glosa de serviço de Odontologia não implantado conforme item 6.5.4.1. do Anexo I.                                                                                                                                                                                                                     - Solicitação de Liquidação e Pagamento de Junho (SEI N° 90470012) - Glosa Planisa R$ 9.063,97
Glosa de linha de serviço não implantada R$ 126.804,82 - Glosa de serviço de Odontologia não implantado conforme item 6.5.4.1. do Anexo I.                                                                                                                                                      - Solicitação de Liquidação e Pagamento de Julho (SEI N° 91966075) - Glosa Planisa R$ 9.063,97
Glosa de linha de serviço não implantada R$ 84.536,55 - Glosa de serviço de Odontologia não implantado conforme item 6.5.4.1. do Anexo I. Provisão relatório COMACG n° 40/25 R$ 640.910,11 (SEI N° 82062596)
A unidade não conta com o repasse adicional da união para Apostilamentos do Piso de Enfermagem, visto que já efetua o pagamento do piso.</t>
  </si>
  <si>
    <t>8. Pagamentos (repasses – Restos a Pagar) – Não houve repasse para o período.</t>
  </si>
  <si>
    <t>9. Pagamentos de Despesas de Exercícios Anteriores – DEA:
Não houve repasse para o período.</t>
  </si>
  <si>
    <t>Fonte: Contratos de Gestão e Aditivos contidos no processo e Portal Transparência: saude.go.gov.br  e Sistema SIOFINET - Portal.go.gov.br.</t>
  </si>
  <si>
    <t>Demonstrativo de investimentos repassados no período de Janeiro a Julho/2026</t>
  </si>
  <si>
    <t>PROCESSO</t>
  </si>
  <si>
    <t>DATA PAGTO</t>
  </si>
  <si>
    <t>DOT.EMP.OP</t>
  </si>
  <si>
    <t>GRUPO</t>
  </si>
  <si>
    <t>FONTE</t>
  </si>
  <si>
    <t>NATUREZA</t>
  </si>
  <si>
    <t>OBSERVAÇÃO</t>
  </si>
  <si>
    <t>VALOR PAGO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</si>
</sst>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_-* #,##0.00_-;\-* #,##0.00_-;_-* \-??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#,##0.00_ "/>
    <numFmt numFmtId="181" formatCode="[$-416]mmm\-yy;@"/>
    <numFmt numFmtId="182" formatCode="&quot;R$&quot;\ #,##0.00;\-&quot;R$&quot;\ #,##0.00"/>
  </numFmts>
  <fonts count="34">
    <font>
      <sz val="11"/>
      <color rgb="FF000000"/>
      <name val="Calibri"/>
      <charset val="1"/>
    </font>
    <font>
      <b/>
      <sz val="20"/>
      <color rgb="FFFFFFFF"/>
      <name val="Arial"/>
      <charset val="1"/>
    </font>
    <font>
      <sz val="10"/>
      <color rgb="FF000000"/>
      <name val="Calibri"/>
      <charset val="1"/>
    </font>
    <font>
      <b/>
      <sz val="10"/>
      <color rgb="FFFFFFFF"/>
      <name val="Calibri"/>
      <charset val="1"/>
    </font>
    <font>
      <b/>
      <sz val="10"/>
      <color rgb="FF000000"/>
      <name val="Calibri"/>
      <charset val="1"/>
    </font>
    <font>
      <sz val="10"/>
      <name val="Calibri"/>
      <charset val="1"/>
    </font>
    <font>
      <sz val="10"/>
      <name val="Calibri"/>
      <charset val="134"/>
      <scheme val="minor"/>
    </font>
    <font>
      <sz val="10"/>
      <name val="Arial"/>
      <charset val="134"/>
    </font>
    <font>
      <sz val="10"/>
      <name val="Calibri"/>
      <charset val="134"/>
    </font>
    <font>
      <b/>
      <sz val="10"/>
      <name val="Calibri"/>
      <charset val="1"/>
    </font>
    <font>
      <sz val="10"/>
      <color rgb="FF000000"/>
      <name val="Arial"/>
      <charset val="1"/>
    </font>
    <font>
      <b/>
      <sz val="11"/>
      <color rgb="FF000000"/>
      <name val="Calibri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name val="Arial"/>
      <charset val="0"/>
    </font>
    <font>
      <sz val="9"/>
      <name val="Arial"/>
      <charset val="0"/>
    </font>
  </fonts>
  <fills count="38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rgb="FFD9E2F3"/>
        <bgColor rgb="FFD8D8D8"/>
      </patternFill>
    </fill>
    <fill>
      <patternFill patternType="solid">
        <fgColor rgb="FFD8D8D8"/>
        <bgColor rgb="FFD9E2F3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Border="0" applyProtection="0"/>
    <xf numFmtId="177" fontId="7" fillId="0" borderId="0" applyBorder="0" applyAlignment="0" applyProtection="0"/>
    <xf numFmtId="9" fontId="7" fillId="0" borderId="0" applyBorder="0" applyAlignment="0" applyProtection="0"/>
    <xf numFmtId="178" fontId="7" fillId="0" borderId="0" applyBorder="0" applyAlignment="0" applyProtection="0"/>
    <xf numFmtId="179" fontId="7" fillId="0" borderId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29" applyNumberFormat="0" applyAlignment="0" applyProtection="0">
      <alignment vertical="center"/>
    </xf>
    <xf numFmtId="0" fontId="22" fillId="9" borderId="30" applyNumberFormat="0" applyAlignment="0" applyProtection="0">
      <alignment vertical="center"/>
    </xf>
    <xf numFmtId="0" fontId="23" fillId="9" borderId="29" applyNumberFormat="0" applyAlignment="0" applyProtection="0">
      <alignment vertical="center"/>
    </xf>
    <xf numFmtId="0" fontId="24" fillId="10" borderId="31" applyNumberFormat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0" borderId="33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0" fillId="0" borderId="0"/>
  </cellStyleXfs>
  <cellXfs count="150">
    <xf numFmtId="0" fontId="0" fillId="0" borderId="0" xfId="0"/>
    <xf numFmtId="0" fontId="0" fillId="0" borderId="0" xfId="0" applyFill="1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/>
    <xf numFmtId="0" fontId="3" fillId="2" borderId="2" xfId="0" applyFont="1" applyFill="1" applyBorder="1" applyAlignment="1" applyProtection="1">
      <alignment vertical="center" wrapText="1"/>
    </xf>
    <xf numFmtId="0" fontId="2" fillId="0" borderId="3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right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17" fontId="2" fillId="0" borderId="6" xfId="0" applyNumberFormat="1" applyFont="1" applyBorder="1" applyAlignment="1" applyProtection="1">
      <alignment horizontal="center" vertical="center" wrapText="1"/>
    </xf>
    <xf numFmtId="176" fontId="5" fillId="0" borderId="5" xfId="0" applyNumberFormat="1" applyFont="1" applyBorder="1" applyAlignment="1" applyProtection="1">
      <alignment vertical="center" wrapText="1"/>
    </xf>
    <xf numFmtId="4" fontId="2" fillId="0" borderId="5" xfId="0" applyNumberFormat="1" applyFont="1" applyBorder="1" applyAlignment="1" applyProtection="1">
      <alignment vertical="center" wrapText="1"/>
    </xf>
    <xf numFmtId="17" fontId="2" fillId="0" borderId="7" xfId="0" applyNumberFormat="1" applyFont="1" applyBorder="1" applyAlignment="1" applyProtection="1">
      <alignment horizontal="center" vertical="center" wrapText="1"/>
    </xf>
    <xf numFmtId="17" fontId="2" fillId="0" borderId="8" xfId="0" applyNumberFormat="1" applyFont="1" applyBorder="1" applyAlignment="1" applyProtection="1">
      <alignment horizontal="center" vertical="center" wrapText="1"/>
    </xf>
    <xf numFmtId="176" fontId="4" fillId="0" borderId="5" xfId="0" applyNumberFormat="1" applyFont="1" applyFill="1" applyBorder="1" applyAlignment="1" applyProtection="1">
      <alignment horizontal="right" wrapText="1"/>
    </xf>
    <xf numFmtId="4" fontId="4" fillId="0" borderId="5" xfId="0" applyNumberFormat="1" applyFont="1" applyFill="1" applyBorder="1" applyAlignment="1" applyProtection="1">
      <alignment horizontal="right" wrapText="1"/>
    </xf>
    <xf numFmtId="0" fontId="2" fillId="0" borderId="7" xfId="0" applyFont="1" applyFill="1" applyBorder="1" applyAlignment="1" applyProtection="1">
      <alignment horizontal="center" wrapText="1"/>
    </xf>
    <xf numFmtId="176" fontId="2" fillId="0" borderId="5" xfId="0" applyNumberFormat="1" applyFont="1" applyFill="1" applyBorder="1" applyAlignment="1" applyProtection="1">
      <alignment horizontal="right" wrapText="1"/>
    </xf>
    <xf numFmtId="4" fontId="2" fillId="0" borderId="5" xfId="0" applyNumberFormat="1" applyFont="1" applyFill="1" applyBorder="1" applyAlignment="1" applyProtection="1">
      <alignment horizontal="right" wrapText="1"/>
    </xf>
    <xf numFmtId="0" fontId="2" fillId="0" borderId="8" xfId="0" applyFont="1" applyFill="1" applyBorder="1" applyAlignment="1" applyProtection="1">
      <alignment horizontal="center" wrapText="1"/>
    </xf>
    <xf numFmtId="17" fontId="2" fillId="0" borderId="7" xfId="0" applyNumberFormat="1" applyFont="1" applyFill="1" applyBorder="1" applyAlignment="1" applyProtection="1">
      <alignment horizontal="center" wrapText="1"/>
    </xf>
    <xf numFmtId="0" fontId="2" fillId="0" borderId="6" xfId="0" applyFont="1" applyFill="1" applyBorder="1" applyAlignment="1" applyProtection="1">
      <alignment horizontal="center" wrapText="1"/>
    </xf>
    <xf numFmtId="176" fontId="2" fillId="0" borderId="9" xfId="0" applyNumberFormat="1" applyFont="1" applyFill="1" applyBorder="1" applyAlignment="1" applyProtection="1">
      <alignment horizontal="right" wrapText="1"/>
    </xf>
    <xf numFmtId="176" fontId="4" fillId="0" borderId="9" xfId="0" applyNumberFormat="1" applyFont="1" applyFill="1" applyBorder="1" applyAlignment="1" applyProtection="1">
      <alignment horizontal="right" wrapText="1"/>
    </xf>
    <xf numFmtId="176" fontId="4" fillId="0" borderId="10" xfId="0" applyNumberFormat="1" applyFont="1" applyFill="1" applyBorder="1" applyAlignment="1" applyProtection="1">
      <alignment horizontal="right" wrapText="1"/>
    </xf>
    <xf numFmtId="4" fontId="4" fillId="0" borderId="6" xfId="0" applyNumberFormat="1" applyFont="1" applyFill="1" applyBorder="1" applyAlignment="1" applyProtection="1">
      <alignment horizontal="right" wrapText="1"/>
    </xf>
    <xf numFmtId="176" fontId="2" fillId="0" borderId="10" xfId="0" applyNumberFormat="1" applyFont="1" applyFill="1" applyBorder="1" applyAlignment="1" applyProtection="1">
      <alignment horizontal="right" wrapText="1"/>
    </xf>
    <xf numFmtId="4" fontId="2" fillId="0" borderId="6" xfId="0" applyNumberFormat="1" applyFont="1" applyFill="1" applyBorder="1" applyAlignment="1" applyProtection="1">
      <alignment horizontal="right" wrapText="1"/>
    </xf>
    <xf numFmtId="0" fontId="0" fillId="0" borderId="9" xfId="0" applyBorder="1" applyAlignment="1" applyProtection="1"/>
    <xf numFmtId="0" fontId="0" fillId="0" borderId="5" xfId="0" applyBorder="1" applyAlignment="1" applyProtection="1">
      <alignment horizontal="center"/>
    </xf>
    <xf numFmtId="0" fontId="0" fillId="0" borderId="5" xfId="0" applyBorder="1" applyAlignment="1" applyProtection="1"/>
    <xf numFmtId="17" fontId="2" fillId="0" borderId="11" xfId="0" applyNumberFormat="1" applyFont="1" applyFill="1" applyBorder="1" applyAlignment="1" applyProtection="1">
      <alignment horizontal="center" wrapText="1"/>
    </xf>
    <xf numFmtId="4" fontId="2" fillId="0" borderId="5" xfId="0" applyNumberFormat="1" applyFont="1" applyBorder="1" applyAlignment="1" applyProtection="1"/>
    <xf numFmtId="180" fontId="6" fillId="0" borderId="5" xfId="2" applyNumberFormat="1" applyFont="1" applyBorder="1" applyAlignment="1" applyProtection="1"/>
    <xf numFmtId="180" fontId="7" fillId="0" borderId="5" xfId="2" applyNumberFormat="1" applyBorder="1" applyAlignment="1" applyProtection="1"/>
    <xf numFmtId="17" fontId="2" fillId="0" borderId="6" xfId="0" applyNumberFormat="1" applyFont="1" applyFill="1" applyBorder="1" applyAlignment="1" applyProtection="1">
      <alignment horizontal="center" wrapText="1"/>
    </xf>
    <xf numFmtId="180" fontId="2" fillId="0" borderId="5" xfId="0" applyNumberFormat="1" applyFont="1" applyBorder="1" applyAlignment="1" applyProtection="1"/>
    <xf numFmtId="176" fontId="2" fillId="0" borderId="5" xfId="1" applyFont="1" applyBorder="1" applyProtection="1"/>
    <xf numFmtId="180" fontId="8" fillId="0" borderId="5" xfId="2" applyNumberFormat="1" applyFont="1" applyBorder="1" applyAlignment="1" applyProtection="1"/>
    <xf numFmtId="17" fontId="2" fillId="0" borderId="8" xfId="0" applyNumberFormat="1" applyFont="1" applyFill="1" applyBorder="1" applyAlignment="1" applyProtection="1">
      <alignment horizontal="center" wrapText="1"/>
    </xf>
    <xf numFmtId="0" fontId="2" fillId="4" borderId="5" xfId="0" applyFont="1" applyFill="1" applyBorder="1" applyAlignment="1" applyProtection="1">
      <alignment wrapText="1"/>
    </xf>
    <xf numFmtId="176" fontId="4" fillId="4" borderId="5" xfId="0" applyNumberFormat="1" applyFont="1" applyFill="1" applyBorder="1" applyAlignment="1" applyProtection="1">
      <alignment horizontal="right" wrapText="1"/>
    </xf>
    <xf numFmtId="4" fontId="4" fillId="4" borderId="5" xfId="0" applyNumberFormat="1" applyFont="1" applyFill="1" applyBorder="1" applyAlignment="1" applyProtection="1">
      <alignment horizontal="right" wrapText="1"/>
    </xf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vertical="center" wrapText="1"/>
    </xf>
    <xf numFmtId="0" fontId="3" fillId="2" borderId="12" xfId="0" applyFont="1" applyFill="1" applyBorder="1" applyAlignment="1" applyProtection="1">
      <alignment horizontal="center" vertical="center" wrapText="1"/>
    </xf>
    <xf numFmtId="4" fontId="2" fillId="0" borderId="12" xfId="1" applyNumberFormat="1" applyFont="1" applyBorder="1" applyAlignment="1" applyProtection="1">
      <alignment vertical="center" wrapText="1"/>
    </xf>
    <xf numFmtId="0" fontId="2" fillId="0" borderId="12" xfId="0" applyFont="1" applyBorder="1" applyAlignment="1" applyProtection="1">
      <alignment horizontal="center" vertical="center" wrapText="1"/>
    </xf>
    <xf numFmtId="2" fontId="0" fillId="0" borderId="12" xfId="49" applyNumberFormat="1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vertical="center" wrapText="1"/>
    </xf>
    <xf numFmtId="4" fontId="5" fillId="0" borderId="12" xfId="0" applyNumberFormat="1" applyFont="1" applyFill="1" applyBorder="1" applyAlignment="1" applyProtection="1">
      <alignment horizontal="right" vertical="center" wrapText="1"/>
    </xf>
    <xf numFmtId="0" fontId="5" fillId="0" borderId="12" xfId="0" applyFont="1" applyBorder="1" applyAlignment="1" applyProtection="1">
      <alignment horizontal="center" wrapText="1"/>
    </xf>
    <xf numFmtId="49" fontId="5" fillId="0" borderId="12" xfId="0" applyNumberFormat="1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vertical="center" wrapText="1"/>
    </xf>
    <xf numFmtId="0" fontId="9" fillId="0" borderId="14" xfId="0" applyFont="1" applyFill="1" applyBorder="1" applyAlignment="1" applyProtection="1">
      <alignment vertical="center" wrapText="1"/>
    </xf>
    <xf numFmtId="0" fontId="9" fillId="0" borderId="15" xfId="0" applyFont="1" applyFill="1" applyBorder="1" applyAlignment="1" applyProtection="1">
      <alignment vertical="center" wrapText="1"/>
    </xf>
    <xf numFmtId="0" fontId="5" fillId="0" borderId="14" xfId="0" applyFont="1" applyFill="1" applyBorder="1" applyAlignment="1" applyProtection="1">
      <alignment vertical="center" wrapText="1"/>
    </xf>
    <xf numFmtId="0" fontId="5" fillId="0" borderId="15" xfId="0" applyFont="1" applyFill="1" applyBorder="1" applyAlignment="1" applyProtection="1">
      <alignment vertical="center" wrapText="1"/>
    </xf>
    <xf numFmtId="0" fontId="2" fillId="0" borderId="0" xfId="0" applyFont="1" applyAlignment="1" applyProtection="1"/>
    <xf numFmtId="4" fontId="5" fillId="0" borderId="5" xfId="0" applyNumberFormat="1" applyFont="1" applyBorder="1" applyAlignment="1" applyProtection="1">
      <alignment vertical="center" wrapText="1"/>
    </xf>
    <xf numFmtId="17" fontId="2" fillId="0" borderId="6" xfId="0" applyNumberFormat="1" applyFont="1" applyBorder="1" applyAlignment="1" applyProtection="1">
      <alignment horizontal="center" wrapText="1"/>
    </xf>
    <xf numFmtId="4" fontId="2" fillId="0" borderId="5" xfId="0" applyNumberFormat="1" applyFont="1" applyBorder="1" applyAlignment="1" applyProtection="1">
      <alignment horizontal="center" wrapText="1"/>
    </xf>
    <xf numFmtId="4" fontId="2" fillId="0" borderId="5" xfId="0" applyNumberFormat="1" applyFont="1" applyBorder="1" applyAlignment="1" applyProtection="1">
      <alignment wrapText="1"/>
    </xf>
    <xf numFmtId="17" fontId="2" fillId="0" borderId="7" xfId="0" applyNumberFormat="1" applyFont="1" applyBorder="1" applyAlignment="1" applyProtection="1">
      <alignment horizontal="center" wrapText="1"/>
    </xf>
    <xf numFmtId="17" fontId="2" fillId="0" borderId="8" xfId="0" applyNumberFormat="1" applyFont="1" applyBorder="1" applyAlignment="1" applyProtection="1">
      <alignment horizontal="center" wrapText="1"/>
    </xf>
    <xf numFmtId="4" fontId="2" fillId="0" borderId="7" xfId="0" applyNumberFormat="1" applyFont="1" applyFill="1" applyBorder="1" applyAlignment="1" applyProtection="1">
      <alignment horizontal="center" wrapText="1"/>
    </xf>
    <xf numFmtId="4" fontId="2" fillId="0" borderId="8" xfId="0" applyNumberFormat="1" applyFont="1" applyFill="1" applyBorder="1" applyAlignment="1" applyProtection="1">
      <alignment horizontal="center" wrapText="1"/>
    </xf>
    <xf numFmtId="49" fontId="2" fillId="0" borderId="7" xfId="0" applyNumberFormat="1" applyFont="1" applyFill="1" applyBorder="1" applyAlignment="1" applyProtection="1">
      <alignment horizontal="center" wrapText="1"/>
    </xf>
    <xf numFmtId="49" fontId="2" fillId="0" borderId="8" xfId="0" applyNumberFormat="1" applyFont="1" applyFill="1" applyBorder="1" applyAlignment="1" applyProtection="1">
      <alignment horizontal="center" wrapText="1"/>
    </xf>
    <xf numFmtId="49" fontId="2" fillId="0" borderId="5" xfId="0" applyNumberFormat="1" applyFont="1" applyFill="1" applyBorder="1" applyAlignment="1" applyProtection="1">
      <alignment horizontal="center" wrapText="1"/>
    </xf>
    <xf numFmtId="49" fontId="2" fillId="0" borderId="6" xfId="0" applyNumberFormat="1" applyFont="1" applyFill="1" applyBorder="1" applyAlignment="1" applyProtection="1">
      <alignment horizontal="center" wrapText="1"/>
    </xf>
    <xf numFmtId="4" fontId="2" fillId="0" borderId="5" xfId="1" applyNumberFormat="1" applyFont="1" applyBorder="1" applyProtection="1"/>
    <xf numFmtId="0" fontId="2" fillId="0" borderId="0" xfId="0" applyFont="1" applyAlignment="1" applyProtection="1">
      <alignment vertical="center" wrapText="1"/>
    </xf>
    <xf numFmtId="181" fontId="2" fillId="0" borderId="12" xfId="0" applyNumberFormat="1" applyFont="1" applyBorder="1" applyAlignment="1" applyProtection="1">
      <alignment horizontal="center" vertical="center" wrapText="1"/>
    </xf>
    <xf numFmtId="17" fontId="5" fillId="0" borderId="12" xfId="0" applyNumberFormat="1" applyFont="1" applyFill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Continuous" wrapText="1" readingOrder="1"/>
    </xf>
    <xf numFmtId="0" fontId="5" fillId="0" borderId="12" xfId="0" applyFont="1" applyFill="1" applyBorder="1" applyAlignment="1" applyProtection="1">
      <alignment vertical="center" wrapText="1"/>
    </xf>
    <xf numFmtId="0" fontId="2" fillId="0" borderId="0" xfId="0" applyFont="1" applyFill="1" applyAlignment="1" applyProtection="1">
      <alignment wrapText="1"/>
    </xf>
    <xf numFmtId="0" fontId="2" fillId="0" borderId="0" xfId="0" applyFont="1" applyFill="1" applyAlignment="1" applyProtection="1">
      <alignment vertical="center" wrapText="1"/>
    </xf>
    <xf numFmtId="4" fontId="2" fillId="0" borderId="5" xfId="1" applyNumberFormat="1" applyFont="1" applyBorder="1" applyAlignment="1" applyProtection="1">
      <alignment wrapText="1"/>
    </xf>
    <xf numFmtId="176" fontId="2" fillId="0" borderId="8" xfId="1" applyFont="1" applyBorder="1" applyAlignment="1" applyProtection="1"/>
    <xf numFmtId="4" fontId="2" fillId="0" borderId="7" xfId="0" applyNumberFormat="1" applyFont="1" applyFill="1" applyBorder="1" applyAlignment="1" applyProtection="1">
      <alignment horizontal="right" wrapText="1"/>
    </xf>
    <xf numFmtId="4" fontId="2" fillId="0" borderId="8" xfId="0" applyNumberFormat="1" applyFont="1" applyFill="1" applyBorder="1" applyAlignment="1" applyProtection="1">
      <alignment horizontal="right" wrapText="1"/>
    </xf>
    <xf numFmtId="0" fontId="9" fillId="5" borderId="12" xfId="0" applyFont="1" applyFill="1" applyBorder="1" applyAlignment="1" applyProtection="1">
      <alignment vertical="center" wrapText="1"/>
    </xf>
    <xf numFmtId="4" fontId="9" fillId="5" borderId="12" xfId="0" applyNumberFormat="1" applyFont="1" applyFill="1" applyBorder="1" applyAlignment="1" applyProtection="1">
      <alignment horizontal="right" vertical="center" wrapText="1"/>
    </xf>
    <xf numFmtId="0" fontId="5" fillId="5" borderId="12" xfId="0" applyFont="1" applyFill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wrapText="1"/>
    </xf>
    <xf numFmtId="0" fontId="9" fillId="0" borderId="16" xfId="0" applyFont="1" applyBorder="1" applyAlignment="1" applyProtection="1">
      <alignment vertical="center" wrapText="1"/>
    </xf>
    <xf numFmtId="0" fontId="9" fillId="0" borderId="17" xfId="0" applyFont="1" applyBorder="1" applyAlignment="1" applyProtection="1">
      <alignment vertical="center" wrapText="1"/>
    </xf>
    <xf numFmtId="0" fontId="9" fillId="0" borderId="11" xfId="0" applyFont="1" applyBorder="1" applyAlignment="1" applyProtection="1">
      <alignment vertical="center" wrapText="1"/>
    </xf>
    <xf numFmtId="0" fontId="9" fillId="0" borderId="0" xfId="0" applyFont="1" applyAlignment="1" applyProtection="1">
      <alignment vertical="center" wrapText="1"/>
    </xf>
    <xf numFmtId="0" fontId="9" fillId="0" borderId="18" xfId="0" applyFont="1" applyBorder="1" applyAlignment="1" applyProtection="1">
      <alignment vertical="center" wrapText="1"/>
    </xf>
    <xf numFmtId="0" fontId="9" fillId="0" borderId="19" xfId="0" applyFont="1" applyBorder="1" applyAlignment="1" applyProtection="1">
      <alignment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10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top" wrapText="1"/>
    </xf>
    <xf numFmtId="0" fontId="4" fillId="0" borderId="0" xfId="0" applyFont="1" applyBorder="1" applyAlignment="1">
      <alignment horizontal="center" wrapText="1"/>
    </xf>
    <xf numFmtId="0" fontId="4" fillId="6" borderId="12" xfId="0" applyFont="1" applyFill="1" applyBorder="1" applyAlignment="1" applyProtection="1">
      <alignment horizontal="center" wrapText="1"/>
    </xf>
    <xf numFmtId="0" fontId="11" fillId="6" borderId="12" xfId="0" applyFont="1" applyFill="1" applyBorder="1" applyAlignment="1" applyProtection="1">
      <alignment horizontal="center" vertical="center" wrapText="1"/>
    </xf>
    <xf numFmtId="0" fontId="11" fillId="6" borderId="12" xfId="0" applyFont="1" applyFill="1" applyBorder="1" applyAlignment="1" applyProtection="1"/>
    <xf numFmtId="0" fontId="2" fillId="0" borderId="20" xfId="0" applyFont="1" applyBorder="1" applyAlignment="1" applyProtection="1">
      <alignment horizontal="center" wrapText="1"/>
    </xf>
    <xf numFmtId="0" fontId="2" fillId="0" borderId="21" xfId="0" applyFont="1" applyBorder="1" applyAlignment="1" applyProtection="1">
      <alignment horizontal="center" wrapText="1"/>
    </xf>
    <xf numFmtId="58" fontId="2" fillId="0" borderId="22" xfId="0" applyNumberFormat="1" applyFont="1" applyBorder="1" applyAlignment="1" applyProtection="1">
      <alignment horizontal="center" wrapText="1"/>
    </xf>
    <xf numFmtId="49" fontId="2" fillId="0" borderId="20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 wrapText="1"/>
    </xf>
    <xf numFmtId="49" fontId="2" fillId="0" borderId="21" xfId="0" applyNumberFormat="1" applyFont="1" applyBorder="1" applyAlignment="1" applyProtection="1">
      <alignment horizontal="center" wrapText="1"/>
    </xf>
    <xf numFmtId="0" fontId="2" fillId="0" borderId="22" xfId="0" applyFont="1" applyBorder="1" applyAlignment="1" applyProtection="1">
      <alignment wrapText="1"/>
    </xf>
    <xf numFmtId="0" fontId="2" fillId="0" borderId="13" xfId="0" applyFont="1" applyBorder="1" applyAlignment="1" applyProtection="1">
      <alignment horizontal="center" wrapText="1"/>
    </xf>
    <xf numFmtId="0" fontId="2" fillId="0" borderId="15" xfId="0" applyFont="1" applyBorder="1" applyAlignment="1" applyProtection="1">
      <alignment horizontal="center" wrapText="1"/>
    </xf>
    <xf numFmtId="58" fontId="2" fillId="0" borderId="12" xfId="0" applyNumberFormat="1" applyFont="1" applyBorder="1" applyAlignment="1" applyProtection="1">
      <alignment horizontal="center" wrapText="1"/>
    </xf>
    <xf numFmtId="49" fontId="2" fillId="0" borderId="13" xfId="0" applyNumberFormat="1" applyFont="1" applyBorder="1" applyAlignment="1" applyProtection="1">
      <alignment horizontal="center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0" fontId="2" fillId="0" borderId="12" xfId="0" applyFont="1" applyBorder="1" applyAlignment="1" applyProtection="1">
      <alignment wrapText="1"/>
    </xf>
    <xf numFmtId="49" fontId="2" fillId="0" borderId="12" xfId="0" applyNumberFormat="1" applyFont="1" applyBorder="1" applyAlignment="1" applyProtection="1">
      <alignment wrapText="1"/>
    </xf>
    <xf numFmtId="0" fontId="2" fillId="0" borderId="12" xfId="0" applyFont="1" applyBorder="1" applyAlignment="1" applyProtection="1">
      <alignment horizontal="center" wrapText="1"/>
    </xf>
    <xf numFmtId="0" fontId="2" fillId="6" borderId="20" xfId="0" applyFont="1" applyFill="1" applyBorder="1" applyAlignment="1" applyProtection="1">
      <alignment horizontal="center" wrapText="1"/>
    </xf>
    <xf numFmtId="0" fontId="2" fillId="6" borderId="21" xfId="0" applyFont="1" applyFill="1" applyBorder="1" applyAlignment="1" applyProtection="1">
      <alignment horizontal="center" wrapText="1"/>
    </xf>
    <xf numFmtId="0" fontId="2" fillId="6" borderId="22" xfId="0" applyFont="1" applyFill="1" applyBorder="1" applyAlignment="1" applyProtection="1">
      <alignment horizontal="center" wrapText="1"/>
    </xf>
    <xf numFmtId="49" fontId="2" fillId="6" borderId="20" xfId="0" applyNumberFormat="1" applyFont="1" applyFill="1" applyBorder="1" applyAlignment="1" applyProtection="1">
      <alignment horizontal="center" wrapText="1"/>
    </xf>
    <xf numFmtId="49" fontId="2" fillId="6" borderId="23" xfId="0" applyNumberFormat="1" applyFont="1" applyFill="1" applyBorder="1" applyAlignment="1" applyProtection="1">
      <alignment horizontal="center" wrapText="1"/>
    </xf>
    <xf numFmtId="49" fontId="2" fillId="6" borderId="21" xfId="0" applyNumberFormat="1" applyFont="1" applyFill="1" applyBorder="1" applyAlignment="1" applyProtection="1">
      <alignment horizontal="center" wrapText="1"/>
    </xf>
    <xf numFmtId="0" fontId="2" fillId="6" borderId="22" xfId="0" applyFont="1" applyFill="1" applyBorder="1" applyAlignment="1" applyProtection="1">
      <alignment wrapText="1"/>
    </xf>
    <xf numFmtId="49" fontId="2" fillId="6" borderId="22" xfId="0" applyNumberFormat="1" applyFont="1" applyFill="1" applyBorder="1" applyAlignment="1" applyProtection="1">
      <alignment wrapText="1"/>
    </xf>
    <xf numFmtId="0" fontId="4" fillId="6" borderId="13" xfId="0" applyFont="1" applyFill="1" applyBorder="1" applyAlignment="1" applyProtection="1">
      <alignment horizontal="right" wrapText="1"/>
    </xf>
    <xf numFmtId="0" fontId="2" fillId="6" borderId="14" xfId="0" applyFont="1" applyFill="1" applyBorder="1" applyAlignment="1" applyProtection="1">
      <alignment horizontal="right" wrapText="1"/>
    </xf>
    <xf numFmtId="0" fontId="9" fillId="0" borderId="1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9" fillId="0" borderId="24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9" fillId="0" borderId="25" xfId="0" applyFont="1" applyBorder="1" applyAlignment="1" applyProtection="1">
      <alignment vertical="center" wrapText="1"/>
    </xf>
    <xf numFmtId="49" fontId="2" fillId="0" borderId="22" xfId="0" applyNumberFormat="1" applyFont="1" applyBorder="1" applyAlignment="1" applyProtection="1">
      <alignment wrapText="1"/>
    </xf>
    <xf numFmtId="182" fontId="2" fillId="0" borderId="22" xfId="0" applyNumberFormat="1" applyFont="1" applyBorder="1" applyAlignment="1" applyProtection="1">
      <alignment wrapText="1"/>
    </xf>
    <xf numFmtId="182" fontId="2" fillId="0" borderId="12" xfId="0" applyNumberFormat="1" applyFont="1" applyBorder="1" applyAlignment="1" applyProtection="1">
      <alignment wrapText="1"/>
    </xf>
    <xf numFmtId="182" fontId="2" fillId="6" borderId="22" xfId="0" applyNumberFormat="1" applyFont="1" applyFill="1" applyBorder="1" applyAlignment="1" applyProtection="1">
      <alignment wrapText="1"/>
    </xf>
    <xf numFmtId="0" fontId="2" fillId="6" borderId="15" xfId="0" applyFont="1" applyFill="1" applyBorder="1" applyAlignment="1" applyProtection="1">
      <alignment horizontal="right" wrapText="1"/>
    </xf>
    <xf numFmtId="182" fontId="4" fillId="6" borderId="12" xfId="0" applyNumberFormat="1" applyFont="1" applyFill="1" applyBorder="1" applyAlignment="1" applyProtection="1">
      <alignment wrapText="1"/>
    </xf>
    <xf numFmtId="0" fontId="10" fillId="0" borderId="0" xfId="0" applyFont="1" applyAlignment="1" applyProtection="1">
      <alignment wrapText="1"/>
    </xf>
    <xf numFmtId="0" fontId="10" fillId="0" borderId="0" xfId="0" applyFont="1" applyAlignment="1" applyProtection="1">
      <alignment horizontal="center" wrapText="1"/>
    </xf>
    <xf numFmtId="0" fontId="5" fillId="0" borderId="12" xfId="0" applyFont="1" applyFill="1" applyBorder="1" applyAlignment="1" applyProtection="1" quotePrefix="1">
      <alignment horizontal="center" vertical="center" wrapTex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6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27622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D9E2F3"/>
      <rgbColor rgb="00660066"/>
      <rgbColor rgb="00FF8080"/>
      <rgbColor rgb="000066CC"/>
      <rgbColor rgb="00D8D8D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FD095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843C0B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43C0B"/>
    <pageSetUpPr fitToPage="1"/>
  </sheetPr>
  <dimension ref="A1:V129"/>
  <sheetViews>
    <sheetView tabSelected="1" topLeftCell="A27" workbookViewId="0">
      <selection activeCell="N81" sqref="N81"/>
    </sheetView>
  </sheetViews>
  <sheetFormatPr defaultColWidth="8.71428571428571" defaultRowHeight="15"/>
  <cols>
    <col min="1" max="1" width="10.2857142857143" style="2" customWidth="1"/>
    <col min="2" max="2" width="14.2857142857143" style="2" customWidth="1"/>
    <col min="3" max="3" width="16.8380952380952" style="3" customWidth="1"/>
    <col min="4" max="7" width="16" style="2" customWidth="1"/>
    <col min="8" max="8" width="18.2571428571429" style="2" customWidth="1"/>
    <col min="9" max="10" width="16" style="2" customWidth="1"/>
    <col min="11" max="11" width="16.4285714285714" style="2" customWidth="1"/>
    <col min="12" max="15" width="15.2857142857143" style="2" customWidth="1"/>
    <col min="16" max="16" width="17.5714285714286" style="2" customWidth="1"/>
    <col min="17" max="17" width="28.5714285714286" style="2" customWidth="1"/>
    <col min="18" max="19" width="15.2857142857143" style="2" customWidth="1"/>
    <col min="20" max="21" width="15.847619047619" style="2" customWidth="1"/>
    <col min="22" max="22" width="20.4380952380952" style="2" customWidth="1"/>
  </cols>
  <sheetData>
    <row r="1" ht="26.25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8.25" customHeight="1" spans="1:2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8"/>
      <c r="P2" s="68"/>
      <c r="Q2" s="68"/>
      <c r="R2" s="68"/>
      <c r="S2" s="68"/>
      <c r="T2" s="68"/>
      <c r="U2" s="68"/>
      <c r="V2" s="68"/>
    </row>
    <row r="3" spans="1:2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ht="8.25" customHeight="1" spans="1:2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8"/>
      <c r="P4" s="68"/>
      <c r="Q4" s="68"/>
      <c r="R4" s="68"/>
      <c r="S4" s="68"/>
      <c r="T4" s="68"/>
      <c r="U4" s="68"/>
      <c r="V4" s="68"/>
    </row>
    <row r="5" spans="1:22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>
      <c r="A6" s="8" t="s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68"/>
      <c r="P6" s="68"/>
      <c r="Q6" s="68"/>
      <c r="R6" s="68"/>
      <c r="S6" s="68"/>
      <c r="T6" s="68"/>
      <c r="U6" s="68"/>
      <c r="V6" s="68"/>
    </row>
    <row r="7" ht="9" customHeight="1" spans="1:2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68"/>
      <c r="P7" s="68"/>
      <c r="Q7" s="68"/>
      <c r="R7" s="68"/>
      <c r="S7" s="68"/>
      <c r="T7" s="68"/>
      <c r="U7" s="68"/>
      <c r="V7" s="68"/>
    </row>
    <row r="8" spans="1:22">
      <c r="A8" s="7" t="s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>
      <c r="A9" s="8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68"/>
      <c r="P9" s="68"/>
      <c r="Q9" s="68"/>
      <c r="R9" s="68"/>
      <c r="S9" s="68"/>
      <c r="T9" s="68"/>
      <c r="U9" s="68"/>
      <c r="V9" s="68"/>
    </row>
    <row r="10" ht="9" customHeight="1" spans="1:2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68"/>
      <c r="P10" s="68"/>
      <c r="Q10" s="68"/>
      <c r="R10" s="68"/>
      <c r="S10" s="68"/>
      <c r="T10" s="68"/>
      <c r="U10" s="68"/>
      <c r="V10" s="68"/>
    </row>
    <row r="11" spans="1:22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ht="23.1" customHeight="1" spans="1:22">
      <c r="A12" s="8" t="s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68"/>
      <c r="P12" s="68"/>
      <c r="Q12" s="68"/>
      <c r="R12" s="68"/>
      <c r="S12" s="68"/>
      <c r="T12" s="68"/>
      <c r="U12" s="68"/>
      <c r="V12" s="68"/>
    </row>
    <row r="13" ht="15.75" customHeight="1" spans="1:22">
      <c r="A13" s="10" t="s">
        <v>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ht="32.25" customHeight="1" spans="1:22">
      <c r="A14" s="10" t="s">
        <v>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ht="8.25" customHeight="1" spans="1:2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ht="15.75" customHeight="1" spans="1:22">
      <c r="A16" s="10" t="s">
        <v>10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ht="25.5" customHeight="1" spans="1:22">
      <c r="A17" s="10" t="s">
        <v>11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ht="15.75" customHeight="1" spans="1:22">
      <c r="A18" s="12" t="s">
        <v>12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ht="15.75" customHeight="1" spans="1:22">
      <c r="A19" s="13" t="s">
        <v>13</v>
      </c>
      <c r="B19" s="13"/>
      <c r="C19" s="13" t="s">
        <v>14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ht="93.75" customHeight="1" spans="1:22">
      <c r="A20" s="13"/>
      <c r="B20" s="13" t="s">
        <v>15</v>
      </c>
      <c r="C20" s="14" t="s">
        <v>16</v>
      </c>
      <c r="D20" s="14" t="s">
        <v>17</v>
      </c>
      <c r="E20" s="14"/>
      <c r="F20" s="14"/>
      <c r="G20" s="14" t="s">
        <v>18</v>
      </c>
      <c r="H20" s="14"/>
      <c r="I20" s="14"/>
      <c r="J20" s="14" t="s">
        <v>19</v>
      </c>
      <c r="K20" s="14" t="s">
        <v>20</v>
      </c>
      <c r="L20" s="14"/>
      <c r="M20" s="14"/>
      <c r="N20" s="14"/>
      <c r="O20" s="14" t="s">
        <v>21</v>
      </c>
      <c r="P20" s="14"/>
      <c r="Q20" s="14" t="s">
        <v>22</v>
      </c>
      <c r="R20" s="14" t="s">
        <v>23</v>
      </c>
      <c r="S20" s="14"/>
      <c r="T20" s="14" t="s">
        <v>24</v>
      </c>
      <c r="U20" s="14"/>
      <c r="V20" s="14" t="s">
        <v>25</v>
      </c>
    </row>
    <row r="21" ht="42.75" customHeight="1" spans="1:22">
      <c r="A21" s="13"/>
      <c r="B21" s="13"/>
      <c r="C21" s="14"/>
      <c r="D21" s="14" t="s">
        <v>26</v>
      </c>
      <c r="E21" s="14" t="s">
        <v>27</v>
      </c>
      <c r="F21" s="14" t="s">
        <v>28</v>
      </c>
      <c r="G21" s="14" t="s">
        <v>26</v>
      </c>
      <c r="H21" s="14" t="s">
        <v>27</v>
      </c>
      <c r="I21" s="14" t="s">
        <v>28</v>
      </c>
      <c r="J21" s="14" t="s">
        <v>26</v>
      </c>
      <c r="K21" s="14" t="s">
        <v>29</v>
      </c>
      <c r="L21" s="14" t="s">
        <v>26</v>
      </c>
      <c r="M21" s="14" t="s">
        <v>27</v>
      </c>
      <c r="N21" s="14" t="s">
        <v>28</v>
      </c>
      <c r="O21" s="14" t="s">
        <v>26</v>
      </c>
      <c r="P21" s="14" t="s">
        <v>27</v>
      </c>
      <c r="Q21" s="14"/>
      <c r="R21" s="14" t="s">
        <v>26</v>
      </c>
      <c r="S21" s="14" t="s">
        <v>27</v>
      </c>
      <c r="T21" s="14" t="s">
        <v>26</v>
      </c>
      <c r="U21" s="14" t="s">
        <v>30</v>
      </c>
      <c r="V21" s="14"/>
    </row>
    <row r="22" ht="15.75" spans="1:22">
      <c r="A22" s="15">
        <v>46023</v>
      </c>
      <c r="B22" s="16">
        <v>2327041.25</v>
      </c>
      <c r="C22" s="16">
        <v>2327041.25</v>
      </c>
      <c r="D22" s="17">
        <f>SUM(14519625.83,713749.49,7851244.43)</f>
        <v>23084619.75</v>
      </c>
      <c r="E22" s="17"/>
      <c r="F22" s="17"/>
      <c r="G22" s="17">
        <f>SUM(1178871.69,108672.83,108672.83,1495554.96,713749.49)</f>
        <v>3605521.8</v>
      </c>
      <c r="H22" s="17"/>
      <c r="I22" s="17"/>
      <c r="J22" s="69">
        <f>SUM(9063.97)</f>
        <v>9063.97</v>
      </c>
      <c r="K22" s="70">
        <v>46023</v>
      </c>
      <c r="L22" s="17">
        <v>1178871.69</v>
      </c>
      <c r="M22" s="71"/>
      <c r="N22" s="72"/>
      <c r="O22" s="72"/>
      <c r="P22" s="72"/>
      <c r="Q22" s="72"/>
      <c r="R22" s="89"/>
      <c r="S22" s="89"/>
      <c r="T22" s="89"/>
      <c r="U22" s="72"/>
      <c r="V22" s="90">
        <f>SUM(L22,L23,L24)</f>
        <v>2001294.01</v>
      </c>
    </row>
    <row r="23" customFormat="1" ht="15.75" spans="1:22">
      <c r="A23" s="18"/>
      <c r="B23" s="16"/>
      <c r="C23" s="16"/>
      <c r="D23" s="17"/>
      <c r="E23" s="17"/>
      <c r="F23" s="17"/>
      <c r="G23" s="17"/>
      <c r="H23" s="17"/>
      <c r="I23" s="17"/>
      <c r="J23" s="69">
        <v>316683.27</v>
      </c>
      <c r="K23" s="73"/>
      <c r="L23" s="17">
        <v>108672.83</v>
      </c>
      <c r="M23" s="71"/>
      <c r="N23" s="72"/>
      <c r="O23" s="72"/>
      <c r="P23" s="72"/>
      <c r="Q23" s="72"/>
      <c r="R23" s="89"/>
      <c r="S23" s="89"/>
      <c r="T23" s="89"/>
      <c r="U23" s="72"/>
      <c r="V23" s="90"/>
    </row>
    <row r="24" s="1" customFormat="1" ht="15.75" spans="1:22">
      <c r="A24" s="19"/>
      <c r="B24" s="20"/>
      <c r="C24" s="21"/>
      <c r="D24" s="21"/>
      <c r="E24" s="21"/>
      <c r="F24" s="21"/>
      <c r="G24" s="21"/>
      <c r="H24" s="21"/>
      <c r="I24" s="21"/>
      <c r="J24" s="21"/>
      <c r="K24" s="74"/>
      <c r="L24" s="24">
        <v>713749.49</v>
      </c>
      <c r="M24" s="21"/>
      <c r="N24" s="21"/>
      <c r="O24" s="21"/>
      <c r="P24" s="21"/>
      <c r="Q24" s="21"/>
      <c r="R24" s="21"/>
      <c r="S24" s="21"/>
      <c r="T24" s="21"/>
      <c r="U24" s="21"/>
      <c r="V24" s="90"/>
    </row>
    <row r="25" customFormat="1" ht="15.75" spans="1:22">
      <c r="A25" s="22" t="s">
        <v>31</v>
      </c>
      <c r="B25" s="23">
        <v>2327041.25</v>
      </c>
      <c r="C25" s="24">
        <v>2327041.25</v>
      </c>
      <c r="D25" s="21"/>
      <c r="E25" s="21"/>
      <c r="F25" s="21"/>
      <c r="G25" s="24">
        <f>SUM(832302.27,58176.03,713749.49,1427498.98)</f>
        <v>3031726.77</v>
      </c>
      <c r="H25" s="21"/>
      <c r="I25" s="21"/>
      <c r="J25" s="24">
        <v>9063.97</v>
      </c>
      <c r="K25" s="75" t="s">
        <v>31</v>
      </c>
      <c r="L25" s="24">
        <v>1495554.96</v>
      </c>
      <c r="M25" s="21"/>
      <c r="N25" s="21"/>
      <c r="O25" s="21"/>
      <c r="P25" s="21"/>
      <c r="Q25" s="21"/>
      <c r="R25" s="21"/>
      <c r="S25" s="21"/>
      <c r="T25" s="21"/>
      <c r="U25" s="21"/>
      <c r="V25" s="91">
        <f>SUM(L25,L26,L27)</f>
        <v>2317977.28</v>
      </c>
    </row>
    <row r="26" customFormat="1" ht="15.75" spans="1:22">
      <c r="A26" s="22"/>
      <c r="B26" s="20"/>
      <c r="C26" s="21"/>
      <c r="D26" s="21"/>
      <c r="E26" s="21"/>
      <c r="F26" s="21"/>
      <c r="G26" s="21"/>
      <c r="H26" s="21"/>
      <c r="I26" s="21"/>
      <c r="J26" s="21"/>
      <c r="K26" s="75"/>
      <c r="L26" s="24">
        <v>108672.83</v>
      </c>
      <c r="M26" s="21"/>
      <c r="N26" s="21"/>
      <c r="O26" s="21"/>
      <c r="P26" s="21"/>
      <c r="Q26" s="21"/>
      <c r="R26" s="21"/>
      <c r="S26" s="21"/>
      <c r="T26" s="21"/>
      <c r="U26" s="21"/>
      <c r="V26" s="91"/>
    </row>
    <row r="27" customFormat="1" ht="15.75" spans="1:22">
      <c r="A27" s="25"/>
      <c r="B27" s="20"/>
      <c r="C27" s="21"/>
      <c r="D27" s="21"/>
      <c r="E27" s="21"/>
      <c r="F27" s="21"/>
      <c r="G27" s="21"/>
      <c r="H27" s="21"/>
      <c r="I27" s="21"/>
      <c r="J27" s="21"/>
      <c r="K27" s="76"/>
      <c r="L27" s="24">
        <v>713749.49</v>
      </c>
      <c r="M27" s="21"/>
      <c r="N27" s="21"/>
      <c r="O27" s="21"/>
      <c r="P27" s="21"/>
      <c r="Q27" s="21"/>
      <c r="R27" s="21"/>
      <c r="S27" s="21"/>
      <c r="T27" s="21"/>
      <c r="U27" s="21"/>
      <c r="V27" s="92"/>
    </row>
    <row r="28" customFormat="1" ht="15.75" spans="1:22">
      <c r="A28" s="26">
        <v>46082</v>
      </c>
      <c r="B28" s="23">
        <v>2327041.25</v>
      </c>
      <c r="C28" s="24">
        <v>2327041.25</v>
      </c>
      <c r="D28" s="24">
        <v>1613291.75</v>
      </c>
      <c r="E28" s="21"/>
      <c r="F28" s="21"/>
      <c r="G28" s="24">
        <f>SUM(1215530.03,58176.03,713749.49)</f>
        <v>1987455.55</v>
      </c>
      <c r="H28" s="21"/>
      <c r="I28" s="21"/>
      <c r="J28" s="24">
        <v>9063.97</v>
      </c>
      <c r="K28" s="77" t="s">
        <v>32</v>
      </c>
      <c r="L28" s="24">
        <f>SUM(58176.03)</f>
        <v>58176.03</v>
      </c>
      <c r="M28" s="21"/>
      <c r="N28" s="21"/>
      <c r="O28" s="21"/>
      <c r="P28" s="21"/>
      <c r="Q28" s="21"/>
      <c r="R28" s="21"/>
      <c r="S28" s="21"/>
      <c r="T28" s="21"/>
      <c r="U28" s="21"/>
      <c r="V28" s="91">
        <f>SUM(L28,L29,L30)</f>
        <v>2317977.28</v>
      </c>
    </row>
    <row r="29" customFormat="1" ht="15.75" spans="1:22">
      <c r="A29" s="22"/>
      <c r="B29" s="20"/>
      <c r="C29" s="21"/>
      <c r="D29" s="21"/>
      <c r="E29" s="21"/>
      <c r="F29" s="21"/>
      <c r="G29" s="21"/>
      <c r="H29" s="21"/>
      <c r="I29" s="21"/>
      <c r="J29" s="21"/>
      <c r="K29" s="77"/>
      <c r="L29" s="24">
        <v>832302.27</v>
      </c>
      <c r="M29" s="21"/>
      <c r="N29" s="21"/>
      <c r="O29" s="21"/>
      <c r="P29" s="21"/>
      <c r="Q29" s="21"/>
      <c r="R29" s="21"/>
      <c r="S29" s="21"/>
      <c r="T29" s="21"/>
      <c r="U29" s="21"/>
      <c r="V29" s="91"/>
    </row>
    <row r="30" customFormat="1" ht="15.75" spans="1:22">
      <c r="A30" s="25"/>
      <c r="B30" s="20"/>
      <c r="C30" s="21"/>
      <c r="D30" s="21"/>
      <c r="E30" s="21"/>
      <c r="F30" s="21"/>
      <c r="G30" s="21"/>
      <c r="H30" s="21"/>
      <c r="I30" s="21"/>
      <c r="J30" s="21"/>
      <c r="K30" s="78"/>
      <c r="L30" s="24">
        <v>1427498.98</v>
      </c>
      <c r="M30" s="21"/>
      <c r="N30" s="21"/>
      <c r="O30" s="21"/>
      <c r="P30" s="21"/>
      <c r="Q30" s="21"/>
      <c r="R30" s="21"/>
      <c r="S30" s="21"/>
      <c r="T30" s="21"/>
      <c r="U30" s="21"/>
      <c r="V30" s="92"/>
    </row>
    <row r="31" customFormat="1" ht="15.75" spans="1:22">
      <c r="A31" s="27" t="s">
        <v>33</v>
      </c>
      <c r="B31" s="28">
        <v>2327041.25</v>
      </c>
      <c r="C31" s="24">
        <v>2327041.25</v>
      </c>
      <c r="D31" s="21"/>
      <c r="E31" s="21"/>
      <c r="F31" s="21"/>
      <c r="G31" s="24">
        <f>SUM(58176.03,1419246.94,713749.49)</f>
        <v>2191172.46</v>
      </c>
      <c r="H31" s="21"/>
      <c r="I31" s="21"/>
      <c r="J31" s="24">
        <f>SUM(9063.97)</f>
        <v>9063.97</v>
      </c>
      <c r="K31" s="77" t="s">
        <v>33</v>
      </c>
      <c r="L31" s="24">
        <v>1215530.03</v>
      </c>
      <c r="M31" s="21"/>
      <c r="N31" s="21"/>
      <c r="O31" s="21"/>
      <c r="P31" s="21"/>
      <c r="Q31" s="21"/>
      <c r="R31" s="21"/>
      <c r="S31" s="21"/>
      <c r="T31" s="21"/>
      <c r="U31" s="21"/>
      <c r="V31" s="33">
        <f>SUM(L31,L32,L33,L34)</f>
        <v>2701205.04</v>
      </c>
    </row>
    <row r="32" customFormat="1" ht="15.75" spans="1:22">
      <c r="A32" s="22"/>
      <c r="B32" s="29"/>
      <c r="C32" s="21"/>
      <c r="D32" s="21"/>
      <c r="E32" s="21"/>
      <c r="F32" s="21"/>
      <c r="G32" s="21"/>
      <c r="H32" s="21"/>
      <c r="I32" s="21"/>
      <c r="J32" s="24">
        <v>330521.73</v>
      </c>
      <c r="K32" s="77"/>
      <c r="L32" s="24">
        <v>58176.03</v>
      </c>
      <c r="M32" s="21"/>
      <c r="N32" s="21"/>
      <c r="O32" s="21"/>
      <c r="P32" s="21"/>
      <c r="Q32" s="21"/>
      <c r="R32" s="21"/>
      <c r="S32" s="21"/>
      <c r="T32" s="21"/>
      <c r="U32" s="21"/>
      <c r="V32" s="91"/>
    </row>
    <row r="33" customFormat="1" ht="15.75" spans="1:22">
      <c r="A33" s="22"/>
      <c r="B33" s="29"/>
      <c r="C33" s="21"/>
      <c r="D33" s="21"/>
      <c r="E33" s="21"/>
      <c r="F33" s="21"/>
      <c r="G33" s="21"/>
      <c r="H33" s="21"/>
      <c r="I33" s="21"/>
      <c r="J33" s="21"/>
      <c r="K33" s="78"/>
      <c r="L33" s="24">
        <v>713749.49</v>
      </c>
      <c r="M33" s="21"/>
      <c r="N33" s="21"/>
      <c r="O33" s="21"/>
      <c r="P33" s="21"/>
      <c r="Q33" s="21"/>
      <c r="R33" s="21"/>
      <c r="S33" s="21"/>
      <c r="T33" s="21"/>
      <c r="U33" s="21"/>
      <c r="V33" s="91"/>
    </row>
    <row r="34" customFormat="1" ht="15.75" spans="1:22">
      <c r="A34" s="22"/>
      <c r="B34" s="30"/>
      <c r="C34" s="31"/>
      <c r="D34" s="31"/>
      <c r="E34" s="31"/>
      <c r="F34" s="31"/>
      <c r="G34" s="31"/>
      <c r="H34" s="31"/>
      <c r="I34" s="31"/>
      <c r="J34" s="31"/>
      <c r="K34" s="79" t="s">
        <v>34</v>
      </c>
      <c r="L34" s="33">
        <v>713749.49</v>
      </c>
      <c r="M34" s="31"/>
      <c r="N34" s="31"/>
      <c r="O34" s="31"/>
      <c r="P34" s="31"/>
      <c r="Q34" s="31"/>
      <c r="R34" s="31"/>
      <c r="S34" s="31"/>
      <c r="T34" s="31"/>
      <c r="U34" s="31"/>
      <c r="V34" s="92"/>
    </row>
    <row r="35" customFormat="1" ht="15.75" spans="1:22">
      <c r="A35" s="27" t="s">
        <v>34</v>
      </c>
      <c r="B35" s="32">
        <v>2327041.25</v>
      </c>
      <c r="C35" s="33">
        <v>2327041.25</v>
      </c>
      <c r="D35" s="33">
        <v>1387611.79</v>
      </c>
      <c r="E35" s="31"/>
      <c r="F35" s="31"/>
      <c r="G35" s="33">
        <f>SUM(58176.03,1419246.94,713749.49)</f>
        <v>2191172.46</v>
      </c>
      <c r="H35" s="31"/>
      <c r="I35" s="31"/>
      <c r="J35" s="33">
        <v>9063.97</v>
      </c>
      <c r="K35" s="80" t="s">
        <v>34</v>
      </c>
      <c r="L35" s="33">
        <v>1419246.94</v>
      </c>
      <c r="M35" s="31"/>
      <c r="N35" s="31"/>
      <c r="O35" s="31"/>
      <c r="P35" s="31"/>
      <c r="Q35" s="31"/>
      <c r="R35" s="31"/>
      <c r="S35" s="31"/>
      <c r="T35" s="31"/>
      <c r="U35" s="31"/>
      <c r="V35" s="91">
        <f>SUM(L35,L36)</f>
        <v>1477422.97</v>
      </c>
    </row>
    <row r="36" ht="15.75" spans="1:22">
      <c r="A36" s="25"/>
      <c r="B36" s="34"/>
      <c r="C36" s="35"/>
      <c r="D36" s="36"/>
      <c r="E36" s="36"/>
      <c r="F36" s="36"/>
      <c r="G36" s="36"/>
      <c r="H36" s="36"/>
      <c r="I36" s="36"/>
      <c r="J36" s="81">
        <v>126804.82</v>
      </c>
      <c r="K36" s="78"/>
      <c r="L36" s="38">
        <v>58176.03</v>
      </c>
      <c r="M36" s="36"/>
      <c r="N36" s="36"/>
      <c r="O36" s="36"/>
      <c r="P36" s="36"/>
      <c r="Q36" s="36"/>
      <c r="R36" s="36"/>
      <c r="S36" s="36"/>
      <c r="T36" s="36"/>
      <c r="U36" s="36"/>
      <c r="V36" s="92"/>
    </row>
    <row r="37" ht="15.75" spans="1:22">
      <c r="A37" s="37">
        <v>46174</v>
      </c>
      <c r="B37" s="38">
        <v>2327041.25</v>
      </c>
      <c r="C37" s="38">
        <v>2327041.25</v>
      </c>
      <c r="D37" s="36"/>
      <c r="E37" s="36"/>
      <c r="F37" s="36"/>
      <c r="G37" s="39">
        <f>SUM(58176.03,820605.1,713749.49)</f>
        <v>1592530.62</v>
      </c>
      <c r="H37" s="36"/>
      <c r="I37" s="36"/>
      <c r="J37" s="81">
        <v>9063.97</v>
      </c>
      <c r="K37" s="80" t="s">
        <v>35</v>
      </c>
      <c r="L37" s="38">
        <v>1419246.94</v>
      </c>
      <c r="M37" s="36"/>
      <c r="N37" s="36"/>
      <c r="O37" s="36"/>
      <c r="P37" s="36"/>
      <c r="Q37" s="36"/>
      <c r="R37" s="36"/>
      <c r="S37" s="36"/>
      <c r="T37" s="36"/>
      <c r="U37" s="36"/>
      <c r="V37" s="91">
        <f>SUM(L37,L38,L39)</f>
        <v>2191172.46</v>
      </c>
    </row>
    <row r="38" ht="15.75" spans="1:22">
      <c r="A38" s="37"/>
      <c r="B38" s="36"/>
      <c r="C38" s="35"/>
      <c r="D38" s="36"/>
      <c r="E38" s="36"/>
      <c r="F38" s="36"/>
      <c r="G38" s="40"/>
      <c r="H38" s="36"/>
      <c r="I38" s="36"/>
      <c r="J38" s="81">
        <v>126804.82</v>
      </c>
      <c r="K38" s="77"/>
      <c r="L38" s="38">
        <v>58176.03</v>
      </c>
      <c r="M38" s="36"/>
      <c r="N38" s="36"/>
      <c r="O38" s="36"/>
      <c r="P38" s="36"/>
      <c r="Q38" s="36"/>
      <c r="R38" s="36"/>
      <c r="S38" s="36"/>
      <c r="T38" s="36"/>
      <c r="U38" s="36"/>
      <c r="V38" s="91"/>
    </row>
    <row r="39" ht="15.75" spans="1:22">
      <c r="A39" s="37"/>
      <c r="B39" s="36"/>
      <c r="C39" s="35"/>
      <c r="D39" s="36"/>
      <c r="E39" s="36"/>
      <c r="F39" s="36"/>
      <c r="G39" s="40"/>
      <c r="H39" s="36"/>
      <c r="I39" s="36"/>
      <c r="J39" s="81"/>
      <c r="K39" s="78"/>
      <c r="L39" s="38">
        <v>713749.49</v>
      </c>
      <c r="M39" s="36"/>
      <c r="N39" s="36"/>
      <c r="O39" s="36"/>
      <c r="P39" s="36"/>
      <c r="Q39" s="36"/>
      <c r="R39" s="36"/>
      <c r="S39" s="36"/>
      <c r="T39" s="36"/>
      <c r="U39" s="36"/>
      <c r="V39" s="92"/>
    </row>
    <row r="40" ht="15.75" spans="1:22">
      <c r="A40" s="41">
        <v>46204</v>
      </c>
      <c r="B40" s="42">
        <v>2327041.25</v>
      </c>
      <c r="C40" s="43">
        <v>2327041.25</v>
      </c>
      <c r="D40" s="36"/>
      <c r="E40" s="36"/>
      <c r="F40" s="36"/>
      <c r="G40" s="44">
        <f>SUM(5817603,1384727.19,713749.49,1660.6,4800)</f>
        <v>7922540.28</v>
      </c>
      <c r="H40" s="36"/>
      <c r="I40" s="36"/>
      <c r="J40" s="81">
        <v>9063.97</v>
      </c>
      <c r="K40" s="77" t="s">
        <v>36</v>
      </c>
      <c r="L40" s="38">
        <v>820605.1</v>
      </c>
      <c r="M40" s="36"/>
      <c r="N40" s="36"/>
      <c r="O40" s="36"/>
      <c r="P40" s="36"/>
      <c r="Q40" s="36"/>
      <c r="R40" s="36"/>
      <c r="S40" s="36"/>
      <c r="T40" s="36"/>
      <c r="U40" s="36"/>
      <c r="V40" s="91">
        <f>SUM(L40,L41,L42)</f>
        <v>1592530.62</v>
      </c>
    </row>
    <row r="41" ht="15.75" spans="1:22">
      <c r="A41" s="26"/>
      <c r="B41" s="36"/>
      <c r="C41" s="35"/>
      <c r="D41" s="36"/>
      <c r="E41" s="36"/>
      <c r="F41" s="36"/>
      <c r="G41" s="40"/>
      <c r="H41" s="36"/>
      <c r="I41" s="36"/>
      <c r="J41" s="81">
        <v>84536.55</v>
      </c>
      <c r="K41" s="77"/>
      <c r="L41" s="38">
        <v>58176.03</v>
      </c>
      <c r="M41" s="36"/>
      <c r="N41" s="36"/>
      <c r="O41" s="36"/>
      <c r="P41" s="36"/>
      <c r="Q41" s="36"/>
      <c r="R41" s="36"/>
      <c r="S41" s="36"/>
      <c r="T41" s="36"/>
      <c r="U41" s="36"/>
      <c r="V41" s="91"/>
    </row>
    <row r="42" ht="15.75" spans="1:22">
      <c r="A42" s="45"/>
      <c r="B42" s="36"/>
      <c r="C42" s="35"/>
      <c r="D42" s="36"/>
      <c r="E42" s="36"/>
      <c r="F42" s="36"/>
      <c r="G42" s="40"/>
      <c r="H42" s="36"/>
      <c r="I42" s="36"/>
      <c r="J42" s="81">
        <v>640910.11</v>
      </c>
      <c r="K42" s="77"/>
      <c r="L42" s="38">
        <v>713749.49</v>
      </c>
      <c r="M42" s="36"/>
      <c r="N42" s="36"/>
      <c r="O42" s="36"/>
      <c r="P42" s="36"/>
      <c r="Q42" s="36"/>
      <c r="R42" s="36"/>
      <c r="S42" s="36"/>
      <c r="T42" s="36"/>
      <c r="U42" s="36"/>
      <c r="V42" s="92"/>
    </row>
    <row r="43" ht="15.75" spans="1:22">
      <c r="A43" s="46"/>
      <c r="B43" s="47">
        <f>SUM(B22:B42)</f>
        <v>16289288.75</v>
      </c>
      <c r="C43" s="48">
        <f>SUM(C22:C42)</f>
        <v>16289288.75</v>
      </c>
      <c r="D43" s="48">
        <f>SUM(D22:D42)</f>
        <v>26085523.29</v>
      </c>
      <c r="E43" s="48">
        <f>SUM(E22)</f>
        <v>0</v>
      </c>
      <c r="F43" s="48"/>
      <c r="G43" s="48">
        <f>SUM(G22:G42)</f>
        <v>22522119.94</v>
      </c>
      <c r="H43" s="48">
        <f>SUM(H22:H24)</f>
        <v>0</v>
      </c>
      <c r="I43" s="48"/>
      <c r="J43" s="48">
        <f>SUM(J22:J42)</f>
        <v>1689709.09</v>
      </c>
      <c r="K43" s="48"/>
      <c r="L43" s="48">
        <f>SUM(L22:L42)</f>
        <v>14599579.66</v>
      </c>
      <c r="M43" s="48">
        <f>SUM(M22:M24)</f>
        <v>0</v>
      </c>
      <c r="N43" s="48"/>
      <c r="O43" s="48"/>
      <c r="P43" s="48"/>
      <c r="Q43" s="48"/>
      <c r="R43" s="48">
        <f>SUM(R22:R24)</f>
        <v>0</v>
      </c>
      <c r="S43" s="48"/>
      <c r="T43" s="48">
        <f>SUM(T22:T24)</f>
        <v>0</v>
      </c>
      <c r="U43" s="48"/>
      <c r="V43" s="48">
        <f>SUM(V22:V42)</f>
        <v>14599579.66</v>
      </c>
    </row>
    <row r="44" ht="15.75" spans="1:22">
      <c r="A44" s="49"/>
      <c r="B44" s="49"/>
      <c r="C44" s="50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</row>
    <row r="45" ht="43.5" customHeight="1" spans="1:22">
      <c r="A45" s="51" t="s">
        <v>37</v>
      </c>
      <c r="B45" s="51"/>
      <c r="C45" s="51"/>
      <c r="D45" s="51"/>
      <c r="E45" s="51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</row>
    <row r="46" customHeight="1" spans="1:22">
      <c r="A46" s="52" t="s">
        <v>38</v>
      </c>
      <c r="B46" s="52"/>
      <c r="C46" s="52"/>
      <c r="D46" s="52"/>
      <c r="E46" s="52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</row>
    <row r="47" spans="1:22">
      <c r="A47" s="52"/>
      <c r="B47" s="52"/>
      <c r="C47" s="52"/>
      <c r="D47" s="52"/>
      <c r="E47" s="52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</row>
    <row r="48" ht="28.5" customHeight="1" spans="1:22">
      <c r="A48" s="53" t="s">
        <v>39</v>
      </c>
      <c r="B48" s="53"/>
      <c r="C48" s="53"/>
      <c r="D48" s="53"/>
      <c r="E48" s="53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</row>
    <row r="49" customHeight="1" spans="1:22">
      <c r="A49" s="53" t="s">
        <v>40</v>
      </c>
      <c r="B49" s="53"/>
      <c r="C49" s="53"/>
      <c r="D49" s="53"/>
      <c r="E49" s="53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</row>
    <row r="50" customHeight="1" spans="1:22">
      <c r="A50" s="53" t="s">
        <v>41</v>
      </c>
      <c r="B50" s="53"/>
      <c r="C50" s="53"/>
      <c r="D50" s="53"/>
      <c r="E50" s="53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</row>
    <row r="51" customHeight="1" spans="1:22">
      <c r="A51" s="53" t="s">
        <v>42</v>
      </c>
      <c r="B51" s="53"/>
      <c r="C51" s="53"/>
      <c r="D51" s="53"/>
      <c r="E51" s="53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</row>
    <row r="52" customHeight="1" spans="1:22">
      <c r="A52" s="53" t="s">
        <v>43</v>
      </c>
      <c r="B52" s="53"/>
      <c r="C52" s="53"/>
      <c r="D52" s="53"/>
      <c r="E52" s="53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</row>
    <row r="53" spans="1:22">
      <c r="A53" s="49"/>
      <c r="B53" s="49"/>
      <c r="C53" s="50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</row>
    <row r="54" ht="15.75" customHeight="1" spans="1:22">
      <c r="A54" s="54" t="s">
        <v>44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</row>
    <row r="55" ht="38.25" customHeight="1" spans="1:22">
      <c r="A55" s="52" t="s">
        <v>38</v>
      </c>
      <c r="B55" s="52"/>
      <c r="C55" s="52"/>
      <c r="D55" s="52"/>
      <c r="E55" s="52"/>
      <c r="F55" s="52" t="s">
        <v>45</v>
      </c>
      <c r="G55" s="52" t="s">
        <v>46</v>
      </c>
      <c r="H55" s="52" t="s">
        <v>47</v>
      </c>
      <c r="I55" s="52" t="s">
        <v>48</v>
      </c>
      <c r="J55" s="52" t="s">
        <v>49</v>
      </c>
      <c r="K55" s="52" t="s">
        <v>50</v>
      </c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</row>
    <row r="56" hidden="1" customHeight="1" spans="1:22">
      <c r="A56" s="53" t="s">
        <v>51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49"/>
      <c r="M56" s="49"/>
      <c r="N56" s="49"/>
      <c r="O56" s="49"/>
      <c r="P56" s="82"/>
      <c r="Q56" s="49"/>
      <c r="R56" s="49"/>
      <c r="S56" s="49"/>
      <c r="T56" s="49"/>
      <c r="U56" s="49"/>
      <c r="V56" s="49"/>
    </row>
    <row r="57" hidden="1" customHeight="1" spans="1:22">
      <c r="A57" s="53" t="s">
        <v>52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49"/>
      <c r="M57" s="49"/>
      <c r="N57" s="49"/>
      <c r="O57" s="49"/>
      <c r="P57" s="82"/>
      <c r="Q57" s="49"/>
      <c r="R57" s="49"/>
      <c r="S57" s="49"/>
      <c r="T57" s="49"/>
      <c r="U57" s="49"/>
      <c r="V57" s="49"/>
    </row>
    <row r="58" hidden="1" customHeight="1" spans="1:22">
      <c r="A58" s="53" t="s">
        <v>53</v>
      </c>
      <c r="B58" s="53"/>
      <c r="C58" s="53"/>
      <c r="D58" s="53"/>
      <c r="E58" s="53"/>
      <c r="F58" s="55"/>
      <c r="G58" s="56"/>
      <c r="H58" s="57"/>
      <c r="I58" s="83"/>
      <c r="J58" s="83"/>
      <c r="K58" s="53"/>
      <c r="L58" s="49"/>
      <c r="M58" s="49"/>
      <c r="N58" s="49"/>
      <c r="O58" s="49"/>
      <c r="P58" s="82"/>
      <c r="Q58" s="49"/>
      <c r="R58" s="49"/>
      <c r="S58" s="49"/>
      <c r="T58" s="49"/>
      <c r="U58" s="49"/>
      <c r="V58" s="49"/>
    </row>
    <row r="59" hidden="1" customHeight="1" spans="1:22">
      <c r="A59" s="53" t="s">
        <v>54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49"/>
      <c r="M59" s="49"/>
      <c r="N59" s="49"/>
      <c r="O59" s="49"/>
      <c r="P59" s="82"/>
      <c r="Q59" s="49"/>
      <c r="R59" s="49"/>
      <c r="S59" s="49"/>
      <c r="T59" s="49"/>
      <c r="U59" s="49"/>
      <c r="V59" s="49"/>
    </row>
    <row r="60" customHeight="1" spans="1:22">
      <c r="A60" s="58" t="s">
        <v>55</v>
      </c>
      <c r="B60" s="58"/>
      <c r="C60" s="58"/>
      <c r="D60" s="58"/>
      <c r="E60" s="58"/>
      <c r="F60" s="59">
        <v>9063.97</v>
      </c>
      <c r="G60" s="60" t="s">
        <v>56</v>
      </c>
      <c r="H60" s="61" t="s">
        <v>57</v>
      </c>
      <c r="I60" s="84">
        <v>46023</v>
      </c>
      <c r="J60" s="84">
        <v>46023</v>
      </c>
      <c r="K60" s="85" t="s">
        <v>58</v>
      </c>
      <c r="L60" s="49"/>
      <c r="M60" s="49"/>
      <c r="N60" s="49"/>
      <c r="O60" s="49"/>
      <c r="P60" s="82"/>
      <c r="Q60" s="49"/>
      <c r="R60" s="49"/>
      <c r="S60" s="49"/>
      <c r="T60" s="49"/>
      <c r="U60" s="49"/>
      <c r="V60" s="49"/>
    </row>
    <row r="61" s="1" customFormat="1" customHeight="1" spans="1:22">
      <c r="A61" s="58" t="s">
        <v>59</v>
      </c>
      <c r="B61" s="58"/>
      <c r="C61" s="58"/>
      <c r="D61" s="58"/>
      <c r="E61" s="58"/>
      <c r="F61" s="59">
        <v>316683.27</v>
      </c>
      <c r="G61" s="62"/>
      <c r="H61" s="150" t="s">
        <v>60</v>
      </c>
      <c r="I61" s="84">
        <v>46023</v>
      </c>
      <c r="J61" s="84">
        <v>46023</v>
      </c>
      <c r="K61" s="86" t="s">
        <v>61</v>
      </c>
      <c r="L61" s="87"/>
      <c r="M61" s="87"/>
      <c r="N61" s="87"/>
      <c r="O61" s="87"/>
      <c r="P61" s="88"/>
      <c r="Q61" s="87"/>
      <c r="R61" s="87"/>
      <c r="S61" s="87"/>
      <c r="T61" s="87"/>
      <c r="U61" s="87"/>
      <c r="V61" s="87"/>
    </row>
    <row r="62" s="1" customFormat="1" customHeight="1" spans="1:22">
      <c r="A62" s="63" t="s">
        <v>62</v>
      </c>
      <c r="B62" s="64"/>
      <c r="C62" s="64"/>
      <c r="D62" s="64"/>
      <c r="E62" s="65"/>
      <c r="F62" s="59">
        <v>9063.97</v>
      </c>
      <c r="G62" s="62" t="s">
        <v>56</v>
      </c>
      <c r="H62" s="150" t="s">
        <v>57</v>
      </c>
      <c r="I62" s="62" t="s">
        <v>31</v>
      </c>
      <c r="J62" s="62" t="s">
        <v>31</v>
      </c>
      <c r="K62" s="62" t="s">
        <v>58</v>
      </c>
      <c r="L62" s="87"/>
      <c r="M62" s="87"/>
      <c r="N62" s="87"/>
      <c r="O62" s="87"/>
      <c r="P62" s="88"/>
      <c r="Q62" s="87"/>
      <c r="R62" s="87"/>
      <c r="S62" s="87"/>
      <c r="T62" s="87"/>
      <c r="U62" s="87"/>
      <c r="V62" s="87"/>
    </row>
    <row r="63" s="1" customFormat="1" customHeight="1" spans="1:22">
      <c r="A63" s="63" t="s">
        <v>62</v>
      </c>
      <c r="B63" s="64"/>
      <c r="C63" s="64"/>
      <c r="D63" s="64"/>
      <c r="E63" s="65"/>
      <c r="F63" s="59">
        <v>9063.97</v>
      </c>
      <c r="G63" s="62" t="s">
        <v>56</v>
      </c>
      <c r="H63" s="150" t="s">
        <v>57</v>
      </c>
      <c r="I63" s="84">
        <v>46082</v>
      </c>
      <c r="J63" s="84">
        <v>46082</v>
      </c>
      <c r="K63" s="62" t="s">
        <v>58</v>
      </c>
      <c r="L63" s="87"/>
      <c r="M63" s="87"/>
      <c r="N63" s="87"/>
      <c r="O63" s="87"/>
      <c r="P63" s="88"/>
      <c r="Q63" s="87"/>
      <c r="R63" s="87"/>
      <c r="S63" s="87"/>
      <c r="T63" s="87"/>
      <c r="U63" s="87"/>
      <c r="V63" s="87"/>
    </row>
    <row r="64" s="1" customFormat="1" customHeight="1" spans="1:22">
      <c r="A64" s="63" t="s">
        <v>63</v>
      </c>
      <c r="B64" s="66"/>
      <c r="C64" s="66"/>
      <c r="D64" s="66"/>
      <c r="E64" s="67"/>
      <c r="F64" s="59">
        <v>330521.73</v>
      </c>
      <c r="G64" s="62"/>
      <c r="H64" s="150" t="s">
        <v>64</v>
      </c>
      <c r="I64" s="84" t="s">
        <v>33</v>
      </c>
      <c r="J64" s="84" t="s">
        <v>33</v>
      </c>
      <c r="K64" s="86" t="s">
        <v>61</v>
      </c>
      <c r="L64" s="87"/>
      <c r="M64" s="87"/>
      <c r="N64" s="87"/>
      <c r="O64" s="87"/>
      <c r="P64" s="88"/>
      <c r="Q64" s="87"/>
      <c r="R64" s="87"/>
      <c r="S64" s="87"/>
      <c r="T64" s="87"/>
      <c r="U64" s="87"/>
      <c r="V64" s="87"/>
    </row>
    <row r="65" s="1" customFormat="1" customHeight="1" spans="1:22">
      <c r="A65" s="63" t="s">
        <v>62</v>
      </c>
      <c r="B65" s="64"/>
      <c r="C65" s="64"/>
      <c r="D65" s="64"/>
      <c r="E65" s="65"/>
      <c r="F65" s="59">
        <v>9063.97</v>
      </c>
      <c r="G65" s="62" t="s">
        <v>56</v>
      </c>
      <c r="H65" s="150" t="s">
        <v>57</v>
      </c>
      <c r="I65" s="62" t="s">
        <v>33</v>
      </c>
      <c r="J65" s="62" t="s">
        <v>33</v>
      </c>
      <c r="K65" s="62" t="s">
        <v>58</v>
      </c>
      <c r="L65" s="87"/>
      <c r="M65" s="87"/>
      <c r="N65" s="87"/>
      <c r="O65" s="87"/>
      <c r="P65" s="88"/>
      <c r="Q65" s="87"/>
      <c r="R65" s="87"/>
      <c r="S65" s="87"/>
      <c r="T65" s="87"/>
      <c r="U65" s="87"/>
      <c r="V65" s="87"/>
    </row>
    <row r="66" s="1" customFormat="1" customHeight="1" spans="1:22">
      <c r="A66" s="63" t="s">
        <v>62</v>
      </c>
      <c r="B66" s="66"/>
      <c r="C66" s="66"/>
      <c r="D66" s="66"/>
      <c r="E66" s="67"/>
      <c r="F66" s="59">
        <v>9063.97</v>
      </c>
      <c r="G66" s="62" t="s">
        <v>56</v>
      </c>
      <c r="H66" s="150" t="s">
        <v>57</v>
      </c>
      <c r="I66" s="62" t="s">
        <v>34</v>
      </c>
      <c r="J66" s="62" t="s">
        <v>34</v>
      </c>
      <c r="K66" s="62" t="s">
        <v>58</v>
      </c>
      <c r="L66" s="87"/>
      <c r="M66" s="87"/>
      <c r="N66" s="87"/>
      <c r="O66" s="87"/>
      <c r="P66" s="88"/>
      <c r="Q66" s="87"/>
      <c r="R66" s="87"/>
      <c r="S66" s="87"/>
      <c r="T66" s="87"/>
      <c r="U66" s="87"/>
      <c r="V66" s="87"/>
    </row>
    <row r="67" s="1" customFormat="1" customHeight="1" spans="1:22">
      <c r="A67" s="63" t="s">
        <v>65</v>
      </c>
      <c r="B67" s="66"/>
      <c r="C67" s="66"/>
      <c r="D67" s="66"/>
      <c r="E67" s="67"/>
      <c r="F67" s="59">
        <v>126804.82</v>
      </c>
      <c r="G67" s="62"/>
      <c r="H67" s="150" t="s">
        <v>57</v>
      </c>
      <c r="I67" s="62" t="s">
        <v>34</v>
      </c>
      <c r="J67" s="62" t="s">
        <v>34</v>
      </c>
      <c r="K67" s="62" t="s">
        <v>58</v>
      </c>
      <c r="L67" s="87"/>
      <c r="M67" s="87"/>
      <c r="N67" s="87"/>
      <c r="O67" s="87"/>
      <c r="P67" s="88"/>
      <c r="Q67" s="87"/>
      <c r="R67" s="87"/>
      <c r="S67" s="87"/>
      <c r="T67" s="87"/>
      <c r="U67" s="87"/>
      <c r="V67" s="87"/>
    </row>
    <row r="68" s="1" customFormat="1" customHeight="1" spans="1:22">
      <c r="A68" s="63" t="s">
        <v>62</v>
      </c>
      <c r="B68" s="66"/>
      <c r="C68" s="66"/>
      <c r="D68" s="66"/>
      <c r="E68" s="67"/>
      <c r="F68" s="59">
        <v>9063.97</v>
      </c>
      <c r="G68" s="62" t="s">
        <v>56</v>
      </c>
      <c r="H68" s="150" t="s">
        <v>57</v>
      </c>
      <c r="I68" s="84">
        <v>46174</v>
      </c>
      <c r="J68" s="84">
        <v>46174</v>
      </c>
      <c r="K68" s="62" t="s">
        <v>58</v>
      </c>
      <c r="L68" s="87"/>
      <c r="M68" s="87"/>
      <c r="N68" s="87"/>
      <c r="O68" s="87"/>
      <c r="P68" s="88"/>
      <c r="Q68" s="87"/>
      <c r="R68" s="87"/>
      <c r="S68" s="87"/>
      <c r="T68" s="87"/>
      <c r="U68" s="87"/>
      <c r="V68" s="87"/>
    </row>
    <row r="69" s="1" customFormat="1" customHeight="1" spans="1:22">
      <c r="A69" s="63" t="s">
        <v>65</v>
      </c>
      <c r="B69" s="66"/>
      <c r="C69" s="66"/>
      <c r="D69" s="66"/>
      <c r="E69" s="67"/>
      <c r="F69" s="59">
        <v>126804.82</v>
      </c>
      <c r="G69" s="62"/>
      <c r="H69" s="150" t="s">
        <v>57</v>
      </c>
      <c r="I69" s="84">
        <v>46174</v>
      </c>
      <c r="J69" s="84">
        <v>46174</v>
      </c>
      <c r="K69" s="62" t="s">
        <v>58</v>
      </c>
      <c r="L69" s="87"/>
      <c r="M69" s="87"/>
      <c r="N69" s="87"/>
      <c r="O69" s="87"/>
      <c r="P69" s="88"/>
      <c r="Q69" s="87"/>
      <c r="R69" s="87"/>
      <c r="S69" s="87"/>
      <c r="T69" s="87"/>
      <c r="U69" s="87"/>
      <c r="V69" s="87"/>
    </row>
    <row r="70" s="1" customFormat="1" customHeight="1" spans="1:22">
      <c r="A70" s="63" t="s">
        <v>62</v>
      </c>
      <c r="B70" s="66"/>
      <c r="C70" s="66"/>
      <c r="D70" s="66"/>
      <c r="E70" s="67"/>
      <c r="F70" s="59">
        <v>9063.97</v>
      </c>
      <c r="G70" s="62" t="s">
        <v>56</v>
      </c>
      <c r="H70" s="150" t="s">
        <v>57</v>
      </c>
      <c r="I70" s="84">
        <v>46204</v>
      </c>
      <c r="J70" s="84">
        <v>46204</v>
      </c>
      <c r="K70" s="62" t="s">
        <v>58</v>
      </c>
      <c r="L70" s="87"/>
      <c r="M70" s="87"/>
      <c r="N70" s="87"/>
      <c r="O70" s="87"/>
      <c r="P70" s="88"/>
      <c r="Q70" s="87"/>
      <c r="R70" s="87"/>
      <c r="S70" s="87"/>
      <c r="T70" s="87"/>
      <c r="U70" s="87"/>
      <c r="V70" s="87"/>
    </row>
    <row r="71" s="1" customFormat="1" customHeight="1" spans="1:22">
      <c r="A71" s="63" t="s">
        <v>65</v>
      </c>
      <c r="B71" s="66"/>
      <c r="C71" s="66"/>
      <c r="D71" s="66"/>
      <c r="E71" s="67"/>
      <c r="F71" s="59">
        <v>84536.55</v>
      </c>
      <c r="G71" s="62"/>
      <c r="H71" s="150" t="s">
        <v>57</v>
      </c>
      <c r="I71" s="84">
        <v>46204</v>
      </c>
      <c r="J71" s="84">
        <v>46204</v>
      </c>
      <c r="K71" s="62" t="s">
        <v>58</v>
      </c>
      <c r="L71" s="87"/>
      <c r="M71" s="87"/>
      <c r="N71" s="87"/>
      <c r="O71" s="87"/>
      <c r="P71" s="88"/>
      <c r="Q71" s="87"/>
      <c r="R71" s="87"/>
      <c r="S71" s="87"/>
      <c r="T71" s="87"/>
      <c r="U71" s="87"/>
      <c r="V71" s="87"/>
    </row>
    <row r="72" s="1" customFormat="1" customHeight="1" spans="1:22">
      <c r="A72" s="63" t="s">
        <v>66</v>
      </c>
      <c r="B72" s="66"/>
      <c r="C72" s="66"/>
      <c r="D72" s="66"/>
      <c r="E72" s="67"/>
      <c r="F72" s="59">
        <v>640910.11</v>
      </c>
      <c r="G72" s="62"/>
      <c r="H72" s="150" t="s">
        <v>67</v>
      </c>
      <c r="I72" s="84">
        <v>46204</v>
      </c>
      <c r="J72" s="84">
        <v>46204</v>
      </c>
      <c r="K72" s="86" t="s">
        <v>61</v>
      </c>
      <c r="L72" s="87"/>
      <c r="M72" s="87"/>
      <c r="N72" s="87"/>
      <c r="O72" s="87"/>
      <c r="P72" s="88"/>
      <c r="Q72" s="87"/>
      <c r="R72" s="87"/>
      <c r="S72" s="87"/>
      <c r="T72" s="87"/>
      <c r="U72" s="87"/>
      <c r="V72" s="87"/>
    </row>
    <row r="73" customHeight="1" spans="1:22">
      <c r="A73" s="93" t="s">
        <v>68</v>
      </c>
      <c r="B73" s="93"/>
      <c r="C73" s="93"/>
      <c r="D73" s="93"/>
      <c r="E73" s="93"/>
      <c r="F73" s="94">
        <f>SUM(F60:F72)</f>
        <v>1689709.09</v>
      </c>
      <c r="G73" s="95"/>
      <c r="H73" s="95"/>
      <c r="I73" s="95"/>
      <c r="J73" s="95"/>
      <c r="K73" s="95"/>
      <c r="L73" s="49"/>
      <c r="M73" s="49"/>
      <c r="N73" s="49"/>
      <c r="O73" s="49"/>
      <c r="P73" s="82"/>
      <c r="Q73" s="49"/>
      <c r="R73" s="49"/>
      <c r="S73" s="49"/>
      <c r="T73" s="49"/>
      <c r="U73" s="49"/>
      <c r="V73" s="49"/>
    </row>
    <row r="74" hidden="1" customHeight="1" spans="1:22">
      <c r="A74" s="96" t="s">
        <v>69</v>
      </c>
      <c r="B74" s="96"/>
      <c r="C74" s="96"/>
      <c r="D74" s="96"/>
      <c r="E74" s="96"/>
      <c r="F74" s="96"/>
      <c r="G74" s="96"/>
      <c r="H74" s="96"/>
      <c r="I74" s="82"/>
      <c r="J74" s="82"/>
      <c r="K74" s="82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</row>
    <row r="75" customHeight="1" spans="1:22">
      <c r="A75" s="96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</row>
    <row r="76" ht="12.8" customHeight="1" spans="1:22">
      <c r="A76" s="97" t="s">
        <v>70</v>
      </c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49"/>
      <c r="Q76" s="49"/>
      <c r="R76" s="49"/>
      <c r="S76" s="49"/>
      <c r="T76" s="49"/>
      <c r="U76" s="49"/>
      <c r="V76" s="49"/>
    </row>
    <row r="77" ht="21" customHeight="1" spans="1:22">
      <c r="A77" s="98" t="s">
        <v>71</v>
      </c>
      <c r="B77" s="99"/>
      <c r="C77" s="99"/>
      <c r="D77" s="99"/>
      <c r="E77" s="99"/>
      <c r="F77" s="99"/>
      <c r="G77" s="99"/>
      <c r="H77" s="99"/>
      <c r="I77" s="99"/>
      <c r="J77" s="99"/>
      <c r="K77" s="137"/>
      <c r="L77" s="138"/>
      <c r="M77" s="138"/>
      <c r="N77" s="138"/>
      <c r="O77" s="138"/>
      <c r="P77" s="49"/>
      <c r="Q77" s="49"/>
      <c r="R77" s="49"/>
      <c r="S77" s="49"/>
      <c r="T77" s="49"/>
      <c r="U77" s="49"/>
      <c r="V77" s="49"/>
    </row>
    <row r="78" ht="118.65" customHeight="1" spans="1:22">
      <c r="A78" s="100"/>
      <c r="B78" s="101"/>
      <c r="C78" s="101"/>
      <c r="D78" s="101"/>
      <c r="E78" s="101"/>
      <c r="F78" s="101"/>
      <c r="G78" s="101"/>
      <c r="H78" s="101"/>
      <c r="I78" s="101"/>
      <c r="J78" s="101"/>
      <c r="K78" s="139"/>
      <c r="L78" s="138"/>
      <c r="M78" s="138"/>
      <c r="N78" s="138"/>
      <c r="O78" s="138"/>
      <c r="P78" s="49"/>
      <c r="Q78" s="49"/>
      <c r="R78" s="49"/>
      <c r="S78" s="49"/>
      <c r="T78" s="49"/>
      <c r="U78" s="49"/>
      <c r="V78" s="49"/>
    </row>
    <row r="79" ht="118.65" customHeight="1" spans="1:22">
      <c r="A79" s="100"/>
      <c r="B79" s="101"/>
      <c r="C79" s="101"/>
      <c r="D79" s="101"/>
      <c r="E79" s="101"/>
      <c r="F79" s="101"/>
      <c r="G79" s="101"/>
      <c r="H79" s="101"/>
      <c r="I79" s="101"/>
      <c r="J79" s="101"/>
      <c r="K79" s="139"/>
      <c r="L79" s="140"/>
      <c r="M79" s="140"/>
      <c r="N79" s="140"/>
      <c r="O79" s="140"/>
      <c r="P79" s="49"/>
      <c r="Q79" s="49"/>
      <c r="R79" s="49"/>
      <c r="S79" s="49"/>
      <c r="T79" s="49"/>
      <c r="U79" s="49"/>
      <c r="V79" s="49"/>
    </row>
    <row r="80" ht="61.15" customHeight="1" spans="1:22">
      <c r="A80" s="102"/>
      <c r="B80" s="103"/>
      <c r="C80" s="103"/>
      <c r="D80" s="103"/>
      <c r="E80" s="103"/>
      <c r="F80" s="103"/>
      <c r="G80" s="103"/>
      <c r="H80" s="103"/>
      <c r="I80" s="103"/>
      <c r="J80" s="103"/>
      <c r="K80" s="141"/>
      <c r="L80" s="140"/>
      <c r="M80" s="140"/>
      <c r="N80" s="140"/>
      <c r="O80" s="140"/>
      <c r="P80" s="49"/>
      <c r="Q80" s="49"/>
      <c r="R80" s="49"/>
      <c r="S80" s="49"/>
      <c r="T80" s="49"/>
      <c r="U80" s="49"/>
      <c r="V80" s="49"/>
    </row>
    <row r="81" ht="61.15" customHeight="1" spans="1:22">
      <c r="A81" s="104" t="s">
        <v>72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40"/>
      <c r="M81" s="140"/>
      <c r="N81" s="140"/>
      <c r="O81" s="140"/>
      <c r="P81" s="49"/>
      <c r="Q81" s="49"/>
      <c r="R81" s="49"/>
      <c r="S81" s="49"/>
      <c r="T81" s="49"/>
      <c r="U81" s="49"/>
      <c r="V81" s="49"/>
    </row>
    <row r="82" ht="69.4" customHeight="1" spans="1:22">
      <c r="A82" s="104" t="s">
        <v>73</v>
      </c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40"/>
      <c r="M82" s="140"/>
      <c r="N82" s="140"/>
      <c r="O82" s="140"/>
      <c r="P82" s="49"/>
      <c r="Q82" s="49"/>
      <c r="R82" s="49"/>
      <c r="S82" s="49"/>
      <c r="T82" s="49"/>
      <c r="U82" s="49"/>
      <c r="V82" s="49"/>
    </row>
    <row r="83" spans="1:22">
      <c r="A83" s="49"/>
      <c r="B83" s="49"/>
      <c r="C83" s="50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</row>
    <row r="84" customHeight="1" spans="1:22">
      <c r="A84" s="105" t="s">
        <v>74</v>
      </c>
      <c r="B84" s="105"/>
      <c r="C84" s="105"/>
      <c r="D84" s="105"/>
      <c r="E84" s="105"/>
      <c r="F84" s="105"/>
      <c r="G84" s="105"/>
      <c r="H84" s="105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</row>
    <row r="85" ht="38.25" customHeight="1" spans="1:22">
      <c r="A85" s="106"/>
      <c r="B85" s="106"/>
      <c r="C85" s="106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</row>
    <row r="86" spans="1:22">
      <c r="A86" s="107" t="s">
        <v>75</v>
      </c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49"/>
      <c r="O86" s="49"/>
      <c r="P86" s="49"/>
      <c r="Q86" s="49"/>
      <c r="R86" s="49"/>
      <c r="S86" s="49"/>
      <c r="T86" s="49"/>
      <c r="U86" s="49"/>
      <c r="V86" s="49"/>
    </row>
    <row r="87" customHeight="1" spans="1:22">
      <c r="A87" s="108" t="s">
        <v>76</v>
      </c>
      <c r="B87" s="108"/>
      <c r="C87" s="108" t="s">
        <v>77</v>
      </c>
      <c r="D87" s="109" t="s">
        <v>78</v>
      </c>
      <c r="E87" s="109"/>
      <c r="F87" s="109"/>
      <c r="G87" s="110" t="s">
        <v>79</v>
      </c>
      <c r="H87" s="110" t="s">
        <v>80</v>
      </c>
      <c r="I87" s="109" t="s">
        <v>81</v>
      </c>
      <c r="J87" s="109" t="s">
        <v>82</v>
      </c>
      <c r="K87" s="109"/>
      <c r="L87" s="109" t="s">
        <v>83</v>
      </c>
      <c r="M87" s="49"/>
      <c r="N87" s="49"/>
      <c r="O87" s="49"/>
      <c r="P87" s="49"/>
      <c r="Q87" s="49"/>
      <c r="R87" s="49"/>
      <c r="S87" s="49"/>
      <c r="T87" s="49"/>
      <c r="U87" s="49"/>
      <c r="V87" s="49"/>
    </row>
    <row r="88" spans="1:22">
      <c r="A88" s="111"/>
      <c r="B88" s="112"/>
      <c r="C88" s="113"/>
      <c r="D88" s="114"/>
      <c r="E88" s="115"/>
      <c r="F88" s="116"/>
      <c r="G88" s="117"/>
      <c r="H88" s="117"/>
      <c r="I88" s="142"/>
      <c r="J88" s="111"/>
      <c r="K88" s="112"/>
      <c r="L88" s="143"/>
      <c r="M88" s="49"/>
      <c r="N88" s="49"/>
      <c r="O88" s="49"/>
      <c r="P88" s="49"/>
      <c r="Q88" s="49"/>
      <c r="R88" s="49"/>
      <c r="S88" s="49"/>
      <c r="T88" s="49"/>
      <c r="U88" s="49"/>
      <c r="V88" s="49"/>
    </row>
    <row r="89" spans="1:22">
      <c r="A89" s="118"/>
      <c r="B89" s="119"/>
      <c r="C89" s="120"/>
      <c r="D89" s="121"/>
      <c r="E89" s="122"/>
      <c r="F89" s="123"/>
      <c r="G89" s="124"/>
      <c r="H89" s="125"/>
      <c r="I89" s="125"/>
      <c r="J89" s="118"/>
      <c r="K89" s="119"/>
      <c r="L89" s="144"/>
      <c r="M89" s="49"/>
      <c r="N89" s="49"/>
      <c r="O89" s="49"/>
      <c r="P89" s="49"/>
      <c r="Q89" s="49"/>
      <c r="R89" s="49"/>
      <c r="S89" s="49"/>
      <c r="T89" s="49"/>
      <c r="U89" s="49"/>
      <c r="V89" s="49"/>
    </row>
    <row r="90" spans="1:22">
      <c r="A90" s="118"/>
      <c r="B90" s="119"/>
      <c r="C90" s="126"/>
      <c r="D90" s="121"/>
      <c r="E90" s="122"/>
      <c r="F90" s="123"/>
      <c r="G90" s="124"/>
      <c r="H90" s="125"/>
      <c r="I90" s="125"/>
      <c r="J90" s="118"/>
      <c r="K90" s="119"/>
      <c r="L90" s="144"/>
      <c r="M90" s="49"/>
      <c r="N90" s="49"/>
      <c r="O90" s="49"/>
      <c r="P90" s="49"/>
      <c r="Q90" s="49"/>
      <c r="R90" s="49"/>
      <c r="S90" s="49"/>
      <c r="T90" s="49"/>
      <c r="U90" s="49"/>
      <c r="V90" s="49"/>
    </row>
    <row r="91" spans="1:22">
      <c r="A91" s="118"/>
      <c r="B91" s="119"/>
      <c r="C91" s="126"/>
      <c r="D91" s="121"/>
      <c r="E91" s="122"/>
      <c r="F91" s="123"/>
      <c r="G91" s="124"/>
      <c r="H91" s="125"/>
      <c r="I91" s="125"/>
      <c r="J91" s="118"/>
      <c r="K91" s="119"/>
      <c r="L91" s="144"/>
      <c r="M91" s="49"/>
      <c r="N91" s="49"/>
      <c r="O91" s="49"/>
      <c r="P91" s="49"/>
      <c r="Q91" s="49"/>
      <c r="R91" s="49"/>
      <c r="S91" s="49"/>
      <c r="T91" s="49"/>
      <c r="U91" s="49"/>
      <c r="V91" s="49"/>
    </row>
    <row r="92" spans="1:22">
      <c r="A92" s="127"/>
      <c r="B92" s="128"/>
      <c r="C92" s="129"/>
      <c r="D92" s="130"/>
      <c r="E92" s="131"/>
      <c r="F92" s="132"/>
      <c r="G92" s="133"/>
      <c r="H92" s="134"/>
      <c r="I92" s="134"/>
      <c r="J92" s="127"/>
      <c r="K92" s="128"/>
      <c r="L92" s="145"/>
      <c r="M92" s="49"/>
      <c r="N92" s="49"/>
      <c r="O92" s="49"/>
      <c r="P92" s="49"/>
      <c r="Q92" s="49"/>
      <c r="R92" s="49"/>
      <c r="S92" s="49"/>
      <c r="T92" s="49"/>
      <c r="U92" s="49"/>
      <c r="V92" s="49"/>
    </row>
    <row r="93" spans="1:22">
      <c r="A93" s="135" t="s">
        <v>68</v>
      </c>
      <c r="B93" s="136"/>
      <c r="C93" s="136"/>
      <c r="D93" s="136"/>
      <c r="E93" s="136"/>
      <c r="F93" s="136"/>
      <c r="G93" s="136"/>
      <c r="H93" s="136"/>
      <c r="I93" s="136"/>
      <c r="J93" s="136"/>
      <c r="K93" s="146"/>
      <c r="L93" s="147"/>
      <c r="M93" s="49"/>
      <c r="N93" s="49"/>
      <c r="O93" s="49"/>
      <c r="P93" s="49"/>
      <c r="Q93" s="49"/>
      <c r="R93" s="49"/>
      <c r="S93" s="49"/>
      <c r="T93" s="49"/>
      <c r="U93" s="49"/>
      <c r="V93" s="49"/>
    </row>
    <row r="94" spans="1:22">
      <c r="A94" s="49"/>
      <c r="B94" s="49"/>
      <c r="C94" s="50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</row>
    <row r="95" spans="1:22">
      <c r="A95" s="49"/>
      <c r="B95" s="49"/>
      <c r="C95" s="50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</row>
    <row r="96" spans="1:22">
      <c r="A96" s="49"/>
      <c r="B96" s="49"/>
      <c r="C96" s="50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</row>
    <row r="97" spans="1:22">
      <c r="A97" s="49"/>
      <c r="B97" s="49"/>
      <c r="C97" s="50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</row>
    <row r="98" spans="1:22">
      <c r="A98" s="49"/>
      <c r="B98" s="49"/>
      <c r="C98" s="50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</row>
    <row r="99" spans="1:22">
      <c r="A99" s="49"/>
      <c r="B99" s="49"/>
      <c r="C99" s="50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</row>
    <row r="100" spans="1:22">
      <c r="A100" s="49"/>
      <c r="B100" s="49"/>
      <c r="C100" s="50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</row>
    <row r="101" spans="1:22">
      <c r="A101" s="49"/>
      <c r="B101" s="49"/>
      <c r="C101" s="50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</row>
    <row r="102" spans="1:22">
      <c r="A102" s="49"/>
      <c r="B102" s="49"/>
      <c r="C102" s="50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</row>
    <row r="103" spans="1:22">
      <c r="A103" s="49"/>
      <c r="B103" s="49"/>
      <c r="C103" s="50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</row>
    <row r="104" spans="1:22">
      <c r="A104" s="49"/>
      <c r="B104" s="49"/>
      <c r="C104" s="50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</row>
    <row r="105" spans="1:22">
      <c r="A105" s="49"/>
      <c r="B105" s="49"/>
      <c r="C105" s="50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</row>
    <row r="106" spans="1:22">
      <c r="A106" s="49"/>
      <c r="B106" s="49"/>
      <c r="C106" s="50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</row>
    <row r="107" spans="1:22">
      <c r="A107" s="49"/>
      <c r="B107" s="49"/>
      <c r="C107" s="50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</row>
    <row r="108" spans="1:22">
      <c r="A108" s="49"/>
      <c r="B108" s="49"/>
      <c r="C108" s="50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</row>
    <row r="109" spans="1:22">
      <c r="A109" s="49"/>
      <c r="B109" s="49"/>
      <c r="C109" s="50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</row>
    <row r="110" spans="1:22">
      <c r="A110" s="49"/>
      <c r="B110" s="49"/>
      <c r="C110" s="50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</row>
    <row r="111" spans="1:22">
      <c r="A111" s="49"/>
      <c r="B111" s="49"/>
      <c r="C111" s="50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</row>
    <row r="112" spans="1:22">
      <c r="A112" s="49"/>
      <c r="B112" s="49"/>
      <c r="C112" s="50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</row>
    <row r="113" spans="1:22">
      <c r="A113" s="49"/>
      <c r="B113" s="49"/>
      <c r="C113" s="50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</row>
    <row r="114" spans="1:22">
      <c r="A114" s="49"/>
      <c r="B114" s="49"/>
      <c r="C114" s="50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</row>
    <row r="115" spans="1:22">
      <c r="A115" s="49"/>
      <c r="B115" s="49"/>
      <c r="C115" s="50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</row>
    <row r="116" spans="1:22">
      <c r="A116" s="49"/>
      <c r="B116" s="49"/>
      <c r="C116" s="50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</row>
    <row r="117" spans="1:22">
      <c r="A117" s="49"/>
      <c r="B117" s="49"/>
      <c r="C117" s="50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</row>
    <row r="118" spans="1:22">
      <c r="A118" s="49"/>
      <c r="B118" s="49"/>
      <c r="C118" s="50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</row>
    <row r="119" spans="1:22">
      <c r="A119" s="49"/>
      <c r="B119" s="49"/>
      <c r="C119" s="50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</row>
    <row r="120" spans="1:22">
      <c r="A120" s="49"/>
      <c r="B120" s="49"/>
      <c r="C120" s="50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</row>
    <row r="121" spans="1:22">
      <c r="A121" s="49"/>
      <c r="B121" s="49"/>
      <c r="C121" s="50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</row>
    <row r="122" spans="1:22">
      <c r="A122" s="49"/>
      <c r="B122" s="49"/>
      <c r="C122" s="50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</row>
    <row r="123" spans="1:22">
      <c r="A123" s="49"/>
      <c r="B123" s="49"/>
      <c r="C123" s="50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</row>
    <row r="124" spans="1:22">
      <c r="A124" s="49"/>
      <c r="B124" s="49"/>
      <c r="C124" s="50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</row>
    <row r="125" spans="1:22">
      <c r="A125" s="49"/>
      <c r="B125" s="49"/>
      <c r="C125" s="50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</row>
    <row r="126" spans="1:22">
      <c r="A126" s="49"/>
      <c r="B126" s="49"/>
      <c r="C126" s="50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</row>
    <row r="127" spans="1:22">
      <c r="A127" s="49"/>
      <c r="B127" s="49"/>
      <c r="C127" s="50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</row>
    <row r="128" spans="1:22">
      <c r="A128" s="49"/>
      <c r="B128" s="49"/>
      <c r="C128" s="50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</row>
    <row r="129" spans="1:22">
      <c r="A129" s="148"/>
      <c r="B129" s="148"/>
      <c r="C129" s="149"/>
      <c r="D129" s="148"/>
      <c r="E129" s="148"/>
      <c r="F129" s="148"/>
      <c r="G129" s="148"/>
      <c r="H129" s="148"/>
      <c r="I129" s="148"/>
      <c r="J129" s="148"/>
      <c r="K129" s="148"/>
      <c r="L129" s="148"/>
      <c r="M129" s="148"/>
      <c r="N129" s="148"/>
      <c r="O129" s="148"/>
      <c r="P129" s="148"/>
      <c r="Q129" s="148"/>
      <c r="R129" s="148"/>
      <c r="S129" s="148"/>
      <c r="T129" s="148"/>
      <c r="U129" s="148"/>
      <c r="V129" s="148"/>
    </row>
  </sheetData>
  <autoFilter ref="A55:K74">
    <extLst/>
  </autoFilter>
  <mergeCells count="103">
    <mergeCell ref="A1:V1"/>
    <mergeCell ref="A3:V3"/>
    <mergeCell ref="A5:V5"/>
    <mergeCell ref="A6:N6"/>
    <mergeCell ref="A7:N7"/>
    <mergeCell ref="A8:V8"/>
    <mergeCell ref="A9:N9"/>
    <mergeCell ref="A10:N10"/>
    <mergeCell ref="A11:V11"/>
    <mergeCell ref="A12:N12"/>
    <mergeCell ref="A13:V13"/>
    <mergeCell ref="A14:V14"/>
    <mergeCell ref="A15:O15"/>
    <mergeCell ref="A16:V16"/>
    <mergeCell ref="A17:V17"/>
    <mergeCell ref="A18:V18"/>
    <mergeCell ref="C19:V19"/>
    <mergeCell ref="D20:F20"/>
    <mergeCell ref="G20:I20"/>
    <mergeCell ref="K20:N20"/>
    <mergeCell ref="O20:P20"/>
    <mergeCell ref="R20:S20"/>
    <mergeCell ref="T20:U20"/>
    <mergeCell ref="A45:E45"/>
    <mergeCell ref="A48:E48"/>
    <mergeCell ref="A49:E49"/>
    <mergeCell ref="A50:E50"/>
    <mergeCell ref="A51:E51"/>
    <mergeCell ref="A52:E52"/>
    <mergeCell ref="A54:K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E73"/>
    <mergeCell ref="A74:H74"/>
    <mergeCell ref="A76:O76"/>
    <mergeCell ref="A81:K81"/>
    <mergeCell ref="A82:K82"/>
    <mergeCell ref="A84:H84"/>
    <mergeCell ref="A85:C85"/>
    <mergeCell ref="A86:M86"/>
    <mergeCell ref="A87:B87"/>
    <mergeCell ref="D87:F87"/>
    <mergeCell ref="J87:K87"/>
    <mergeCell ref="A88:B88"/>
    <mergeCell ref="D88:F88"/>
    <mergeCell ref="J88:K88"/>
    <mergeCell ref="A89:B89"/>
    <mergeCell ref="D89:F89"/>
    <mergeCell ref="J89:K89"/>
    <mergeCell ref="A90:B90"/>
    <mergeCell ref="D90:F90"/>
    <mergeCell ref="J90:K90"/>
    <mergeCell ref="A91:B91"/>
    <mergeCell ref="D91:F91"/>
    <mergeCell ref="J91:K91"/>
    <mergeCell ref="A92:B92"/>
    <mergeCell ref="D92:F92"/>
    <mergeCell ref="J92:K92"/>
    <mergeCell ref="A93:K93"/>
    <mergeCell ref="A19:A21"/>
    <mergeCell ref="A22:A24"/>
    <mergeCell ref="A25:A27"/>
    <mergeCell ref="A28:A30"/>
    <mergeCell ref="A31:A34"/>
    <mergeCell ref="A35:A36"/>
    <mergeCell ref="A37:A39"/>
    <mergeCell ref="A40:A42"/>
    <mergeCell ref="B20:B21"/>
    <mergeCell ref="C20:C21"/>
    <mergeCell ref="K22:K24"/>
    <mergeCell ref="K25:K27"/>
    <mergeCell ref="K28:K30"/>
    <mergeCell ref="K31:K33"/>
    <mergeCell ref="K35:K36"/>
    <mergeCell ref="K37:K39"/>
    <mergeCell ref="K40:K42"/>
    <mergeCell ref="V20:V21"/>
    <mergeCell ref="V22:V24"/>
    <mergeCell ref="V25:V27"/>
    <mergeCell ref="V28:V30"/>
    <mergeCell ref="V31:V34"/>
    <mergeCell ref="V35:V36"/>
    <mergeCell ref="V37:V39"/>
    <mergeCell ref="V40:V42"/>
    <mergeCell ref="A46:E47"/>
    <mergeCell ref="L77:O78"/>
    <mergeCell ref="A77:K80"/>
  </mergeCells>
  <pageMargins left="0.511805555555556" right="0.511805555555556" top="0.634722222222222" bottom="0.551388888888889" header="0.511811023622047" footer="0.315277777777778"/>
  <pageSetup paperSize="9" orientation="landscape" horizontalDpi="300" verticalDpi="300"/>
  <headerFooter>
    <oddFooter>&amp;LÁrea Responsável: SUPECC/SGI/SES&amp;RPág &amp;P de &amp;N -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LibreOffice/7.6.3.2$Windows_X86_64 LibreOffice_project/29d686fea9f6705b262d369fede658f824154cc0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POLICLINICA QUIRINOPOLIS-IPGSE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Kátia Mendes Magalhães</dc:creator>
  <cp:lastModifiedBy>larissapimenta</cp:lastModifiedBy>
  <cp:revision>67</cp:revision>
  <dcterms:created xsi:type="dcterms:W3CDTF">2025-01-22T12:14:00Z</dcterms:created>
  <dcterms:modified xsi:type="dcterms:W3CDTF">2026-09-08T16:45:40Z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BAD3AE73306A46EB83BBE86C4E85B03D_13</vt:lpwstr>
  </property>
  <property fmtid="{D5CDD505-2E9C-101B-9397-08002B2CF9AE}" pid="3" name="KSOProductBuildVer">
    <vt:lpwstr>1046-12.2.0.13306</vt:lpwstr>
  </property>
</Properties>
</file>