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IPGSE\PORTFOLIO\2026\04 - ABRIL\"/>
    </mc:Choice>
  </mc:AlternateContent>
  <xr:revisionPtr revIDLastSave="0" documentId="13_ncr:1_{3979C997-A99E-4477-A6F9-1303384C1DF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dução 2026" sheetId="2" r:id="rId1"/>
    <sheet name="Desempenho 2026" sheetId="3" r:id="rId2"/>
    <sheet name="Efetividade 2026" sheetId="4" r:id="rId3"/>
  </sheets>
  <calcPr calcId="179021"/>
</workbook>
</file>

<file path=xl/calcChain.xml><?xml version="1.0" encoding="utf-8"?>
<calcChain xmlns="http://schemas.openxmlformats.org/spreadsheetml/2006/main">
  <c r="D20" i="3" l="1"/>
  <c r="C44" i="2" l="1"/>
  <c r="F70" i="2" l="1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69" i="2"/>
  <c r="F39" i="2" l="1"/>
  <c r="F40" i="2"/>
  <c r="F41" i="2"/>
  <c r="F42" i="2"/>
  <c r="F43" i="2"/>
  <c r="F38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10" i="2"/>
  <c r="E93" i="2" l="1"/>
  <c r="B32" i="2" l="1"/>
  <c r="C103" i="2" l="1"/>
  <c r="C8" i="2" l="1"/>
  <c r="C34" i="2" s="1"/>
  <c r="C36" i="2" s="1"/>
  <c r="C45" i="2" s="1"/>
  <c r="D93" i="2" l="1"/>
  <c r="D44" i="2"/>
  <c r="D7" i="2" s="1"/>
  <c r="D32" i="2"/>
  <c r="D6" i="2" s="1"/>
  <c r="D9" i="2" l="1"/>
  <c r="D37" i="2"/>
  <c r="D68" i="2" s="1"/>
  <c r="B93" i="2" l="1"/>
  <c r="F93" i="2" l="1"/>
  <c r="D10" i="3"/>
  <c r="B107" i="2"/>
  <c r="C93" i="2" l="1"/>
  <c r="D9" i="3" s="1"/>
  <c r="C7" i="2" l="1"/>
  <c r="E32" i="2"/>
  <c r="C32" i="2"/>
  <c r="C6" i="2" l="1"/>
  <c r="D6" i="3"/>
  <c r="F32" i="2"/>
  <c r="E6" i="2"/>
  <c r="C121" i="2"/>
  <c r="C117" i="2"/>
  <c r="C113" i="2"/>
  <c r="C107" i="2"/>
  <c r="C68" i="2"/>
  <c r="C58" i="2"/>
  <c r="C48" i="2"/>
  <c r="C9" i="2" l="1"/>
  <c r="E44" i="2" l="1"/>
  <c r="F44" i="2" l="1"/>
  <c r="E7" i="2"/>
  <c r="D4" i="3"/>
  <c r="C41" i="4" l="1"/>
  <c r="E9" i="2" l="1"/>
  <c r="F7" i="2" l="1"/>
  <c r="F6" i="2"/>
  <c r="C49" i="2" l="1"/>
  <c r="C59" i="2" s="1"/>
  <c r="C62" i="2" s="1"/>
  <c r="C65" i="2" s="1"/>
  <c r="C94" i="2" l="1"/>
  <c r="C97" i="2" s="1"/>
  <c r="C104" i="2" s="1"/>
  <c r="C108" i="2" s="1"/>
  <c r="C114" i="2" s="1"/>
  <c r="C118" i="2" s="1"/>
  <c r="C67" i="2"/>
  <c r="F37" i="2"/>
  <c r="F68" i="2" s="1"/>
  <c r="D17" i="3" l="1"/>
  <c r="A23" i="3" l="1"/>
  <c r="A69" i="4" s="1"/>
  <c r="B41" i="4" l="1"/>
  <c r="B4" i="4" l="1"/>
  <c r="B68" i="4"/>
  <c r="C55" i="4"/>
  <c r="B43" i="4" l="1"/>
  <c r="B57" i="4" s="1"/>
  <c r="D14" i="3"/>
  <c r="D11" i="3"/>
  <c r="D8" i="3"/>
  <c r="D5" i="3"/>
  <c r="B121" i="2" l="1"/>
  <c r="B117" i="2"/>
  <c r="F115" i="2" s="1"/>
  <c r="B113" i="2"/>
</calcChain>
</file>

<file path=xl/sharedStrings.xml><?xml version="1.0" encoding="utf-8"?>
<sst xmlns="http://schemas.openxmlformats.org/spreadsheetml/2006/main" count="258" uniqueCount="177">
  <si>
    <t>Total</t>
  </si>
  <si>
    <t>Radiologia</t>
  </si>
  <si>
    <t>Ressonância Magnética</t>
  </si>
  <si>
    <t>Endoscopia</t>
  </si>
  <si>
    <t>Colonoscopia</t>
  </si>
  <si>
    <t>Cistoscopia</t>
  </si>
  <si>
    <t>Nasofibroscopia</t>
  </si>
  <si>
    <t>Urodinâmica</t>
  </si>
  <si>
    <t>Eletroencefalografia</t>
  </si>
  <si>
    <t>Eletroneuromiografia</t>
  </si>
  <si>
    <t>Doppler Vascular</t>
  </si>
  <si>
    <t>Ecocardiografia</t>
  </si>
  <si>
    <t>Eletrocardiografia</t>
  </si>
  <si>
    <t>Holter</t>
  </si>
  <si>
    <t>MAPA</t>
  </si>
  <si>
    <t>Teste Ergométrico</t>
  </si>
  <si>
    <t>Espirometria</t>
  </si>
  <si>
    <t>Audiometria</t>
  </si>
  <si>
    <t>Densitometria Óssea</t>
  </si>
  <si>
    <t>Atendimento Ambulatorial</t>
  </si>
  <si>
    <t>Consultas Médicas</t>
  </si>
  <si>
    <t>Consultas Multiprofissional</t>
  </si>
  <si>
    <t xml:space="preserve">Meta mensal </t>
  </si>
  <si>
    <t>Consultas Médicas por Especialidades</t>
  </si>
  <si>
    <t>Cardiologia</t>
  </si>
  <si>
    <t>Dermatologia</t>
  </si>
  <si>
    <t>Hematologia</t>
  </si>
  <si>
    <t>Infectologia</t>
  </si>
  <si>
    <t>Mastologia</t>
  </si>
  <si>
    <t>Nefrologia</t>
  </si>
  <si>
    <t>Neurologia</t>
  </si>
  <si>
    <t>Otorrinolaringologia</t>
  </si>
  <si>
    <t>Psiquiatria</t>
  </si>
  <si>
    <t>Reumatologia</t>
  </si>
  <si>
    <t>Urologia</t>
  </si>
  <si>
    <t>Consultas Não Médicas por Especialidades</t>
  </si>
  <si>
    <t>Nutricionista</t>
  </si>
  <si>
    <t>Consulta Não Médica Exclusa da Meta</t>
  </si>
  <si>
    <t>Enfermagem (triagem)</t>
  </si>
  <si>
    <t>***</t>
  </si>
  <si>
    <t>Serviço Social</t>
  </si>
  <si>
    <t>Consultas Farmacêuticas</t>
  </si>
  <si>
    <t>Dispensação de medicamentos</t>
  </si>
  <si>
    <t>Práticas Integrativas e complementares - PICS</t>
  </si>
  <si>
    <t>Aromaterapia</t>
  </si>
  <si>
    <t>Procedimentos cirúrgicos ambulatoriais</t>
  </si>
  <si>
    <t>Cirurgia Menor Ambulatorial (cma)</t>
  </si>
  <si>
    <t>SADT EXTERNO - Realizado</t>
  </si>
  <si>
    <t>Colposcopia</t>
  </si>
  <si>
    <t>SADT INTERNO - 
Laboratório</t>
  </si>
  <si>
    <t>Análises clínicas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</si>
  <si>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</si>
  <si>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</si>
  <si>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</si>
  <si>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</si>
  <si>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</si>
  <si>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</si>
  <si>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</si>
  <si>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</si>
  <si>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</si>
  <si>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</si>
  <si>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</si>
  <si>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</si>
  <si>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</si>
  <si>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Clínica de Terapia Renal Substitutiva</t>
  </si>
  <si>
    <t>Hemodiálise</t>
  </si>
  <si>
    <t>Treinamento diálise peritoneal</t>
  </si>
  <si>
    <t>Transporte para TRS</t>
  </si>
  <si>
    <t>Meta Mensal</t>
  </si>
  <si>
    <t>≥</t>
  </si>
  <si>
    <t>Número de consultas ofertadas</t>
  </si>
  <si>
    <t xml:space="preserve">Número de consultas propostas </t>
  </si>
  <si>
    <t>1. Razão do Quantitativo de Consultas Ofertadas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</si>
  <si>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</si>
  <si>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</si>
  <si>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</si>
  <si>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</si>
  <si>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</si>
  <si>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</si>
  <si>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</si>
  <si>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</si>
  <si>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</si>
  <si>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</si>
  <si>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</si>
  <si>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</si>
  <si>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</si>
  <si>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</si>
  <si>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</si>
  <si>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</si>
  <si>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Indicador de Gestão Ambulatorial (%)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</si>
  <si>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</si>
  <si>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</si>
  <si>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</si>
  <si>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</si>
  <si>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</si>
  <si>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</si>
  <si>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</si>
  <si>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</si>
  <si>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</si>
  <si>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</si>
  <si>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Geral</t>
  </si>
  <si>
    <t>Taxa de Absenteísmo</t>
  </si>
  <si>
    <t>Profissão</t>
  </si>
  <si>
    <t>Celetista</t>
  </si>
  <si>
    <t>Estatutário</t>
  </si>
  <si>
    <t>Enfermeiro</t>
  </si>
  <si>
    <t>Técnico de Enfermagem</t>
  </si>
  <si>
    <t>Médicos</t>
  </si>
  <si>
    <t>Fisioterapeuta</t>
  </si>
  <si>
    <t>Psicólogo</t>
  </si>
  <si>
    <t>Farmacêutico</t>
  </si>
  <si>
    <t>Biomédico</t>
  </si>
  <si>
    <t>Assistente social</t>
  </si>
  <si>
    <t>Áreas administrativas e de suporte</t>
  </si>
  <si>
    <t>Rotatividade</t>
  </si>
  <si>
    <t>Videolaringoscopia</t>
  </si>
  <si>
    <t xml:space="preserve">Indicador de Desempenho </t>
  </si>
  <si>
    <t xml:space="preserve">Meta mensal  </t>
  </si>
  <si>
    <t>Clínico Geral – linha do cuidado</t>
  </si>
  <si>
    <t>Endocrinologia</t>
  </si>
  <si>
    <t>Gastroenterologia</t>
  </si>
  <si>
    <t>Ginecologia</t>
  </si>
  <si>
    <t>Pediatria</t>
  </si>
  <si>
    <t>Ortopedia/Traumatologia</t>
  </si>
  <si>
    <t>Pneumologia</t>
  </si>
  <si>
    <t>Fonoaudiólogo</t>
  </si>
  <si>
    <r>
      <rPr>
        <b/>
        <sz val="12"/>
        <color rgb="FF000000"/>
        <rFont val="Calibri"/>
        <family val="2"/>
      </rPr>
      <t>≥</t>
    </r>
    <r>
      <rPr>
        <b/>
        <sz val="12"/>
        <color rgb="FF000000"/>
        <rFont val="Arial"/>
        <family val="2"/>
      </rPr>
      <t>50% do processo cadastrados</t>
    </r>
  </si>
  <si>
    <t>Emissões Otoacústica</t>
  </si>
  <si>
    <t>Punção aspirativa por agulha grossa</t>
  </si>
  <si>
    <t>Tomograﬁa</t>
  </si>
  <si>
    <t>Mamograﬁa</t>
  </si>
  <si>
    <t>Ultrassonograﬁa </t>
  </si>
  <si>
    <t>Patologia Clínica</t>
  </si>
  <si>
    <t>Cirurgia Oral</t>
  </si>
  <si>
    <t>≥5% do processos atendidos no mês</t>
  </si>
  <si>
    <t>Dispensação de Medicamentos - CAEF</t>
  </si>
  <si>
    <t>Consultas Farmacêuticas -  CAEF</t>
  </si>
  <si>
    <t>...</t>
  </si>
  <si>
    <t>Total  de processos atendidos</t>
  </si>
  <si>
    <t>Total de processos cadastrados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</si>
  <si>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</si>
  <si>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 xml:space="preserve">Policlínica Estadual da Região Sudeste – Unidade Quirinópolis  - IPGSE </t>
  </si>
  <si>
    <t xml:space="preserve">Policlínica Estadual da Região Sudeste – Unidade Quirinópolis  -  IPGSE  </t>
  </si>
  <si>
    <t>Policlínica Estadual da Região Sudeste – Unidade Quirinópolis    - IPGSE</t>
  </si>
  <si>
    <t>Arteterapia</t>
  </si>
  <si>
    <t>Auriculoterapia</t>
  </si>
  <si>
    <t>Massoterapia</t>
  </si>
  <si>
    <t>Meditação</t>
  </si>
  <si>
    <t>Musicoterapia</t>
  </si>
  <si>
    <t>Ventosa</t>
  </si>
  <si>
    <t>Aprovado pela Diretoria Administrativa :</t>
  </si>
  <si>
    <t>Ricardo Martins Sousa</t>
  </si>
  <si>
    <t>Naturopático</t>
  </si>
  <si>
    <t>Especialidades Médicas</t>
  </si>
  <si>
    <t>Anestesiologia</t>
  </si>
  <si>
    <t>% Atingida</t>
  </si>
  <si>
    <t>Punção aspirativa por agulha fina (PAAF):Mama</t>
  </si>
  <si>
    <t>Punção aspirativa por agulha fina (PAAF):Tireoide</t>
  </si>
  <si>
    <t>Ofertados</t>
  </si>
  <si>
    <t>Realizados</t>
  </si>
  <si>
    <t>Angiologia/Cirurgia Vascular</t>
  </si>
  <si>
    <t xml:space="preserve">Coloproctologista </t>
  </si>
  <si>
    <t>Obstetrícia (pré-natal de alto risco)</t>
  </si>
  <si>
    <t xml:space="preserve">Oftalmologia </t>
  </si>
  <si>
    <t>Demanda interna</t>
  </si>
  <si>
    <t>Sem meta</t>
  </si>
  <si>
    <t>Sem Meta</t>
  </si>
  <si>
    <t>Agendados</t>
  </si>
  <si>
    <t>VAN 2</t>
  </si>
  <si>
    <t>VAN 1</t>
  </si>
  <si>
    <t>Produção Assistencial 2026</t>
  </si>
  <si>
    <t>Punção aspirativa por agulha fina (PAAF): tireóide</t>
  </si>
  <si>
    <t>Punção aspirativa por agulha fina (PAAF): mama</t>
  </si>
  <si>
    <t>Fonte: MV | SoulMV - POLICLÍNICA DE QUIRINOPOLIS DE 01/04/2026 - 30/04/2026</t>
  </si>
  <si>
    <t>ABRIL</t>
  </si>
  <si>
    <t>INDICADORES E METAS DE DESEMPENHO ABRIL 2026</t>
  </si>
  <si>
    <t>Indicadores de Efetividade ABRL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</si>
</sst>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0.0%"/>
    <numFmt numFmtId="166" formatCode="&quot;R$&quot;\ #,##0.00"/>
  </numFmts>
  <fonts count="27" x14ac:knownFonts="1">
    <font>
      <sz val="11"/>
      <color rgb="FF000000"/>
      <name val="Calibri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</font>
    <font>
      <sz val="11"/>
      <color rgb="FF000000"/>
      <name val="Arial"/>
      <family val="2"/>
    </font>
    <font>
      <sz val="14"/>
      <color theme="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5" fillId="0" borderId="6"/>
    <xf numFmtId="0" fontId="14" fillId="0" borderId="6"/>
    <xf numFmtId="9" fontId="25" fillId="0" borderId="0" applyFont="0" applyFill="0" applyBorder="0" applyAlignment="0" applyProtection="0"/>
  </cellStyleXfs>
  <cellXfs count="195"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wrapText="1"/>
    </xf>
    <xf numFmtId="3" fontId="3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1" fillId="0" borderId="3" xfId="0" applyNumberFormat="1" applyFont="1" applyBorder="1" applyAlignment="1">
      <alignment horizontal="left"/>
    </xf>
    <xf numFmtId="0" fontId="0" fillId="0" borderId="0" xfId="0" applyFont="1" applyAlignment="1"/>
    <xf numFmtId="3" fontId="5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0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/>
    <xf numFmtId="3" fontId="3" fillId="0" borderId="4" xfId="0" applyNumberFormat="1" applyFont="1" applyBorder="1" applyAlignment="1">
      <alignment horizontal="left" vertical="center" wrapText="1"/>
    </xf>
    <xf numFmtId="10" fontId="3" fillId="0" borderId="6" xfId="0" applyNumberFormat="1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 wrapText="1"/>
    </xf>
    <xf numFmtId="12" fontId="3" fillId="2" borderId="1" xfId="0" applyNumberFormat="1" applyFont="1" applyFill="1" applyBorder="1" applyAlignment="1">
      <alignment horizontal="center" vertical="center"/>
    </xf>
    <xf numFmtId="12" fontId="3" fillId="2" borderId="5" xfId="0" applyNumberFormat="1" applyFont="1" applyFill="1" applyBorder="1" applyAlignment="1">
      <alignment horizontal="center" vertical="center"/>
    </xf>
    <xf numFmtId="12" fontId="1" fillId="2" borderId="11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4" fillId="0" borderId="0" xfId="0" applyFont="1" applyAlignment="1"/>
    <xf numFmtId="3" fontId="16" fillId="0" borderId="10" xfId="0" applyNumberFormat="1" applyFont="1" applyFill="1" applyBorder="1" applyAlignment="1">
      <alignment horizontal="left"/>
    </xf>
    <xf numFmtId="0" fontId="17" fillId="0" borderId="0" xfId="0" applyFont="1" applyAlignment="1"/>
    <xf numFmtId="0" fontId="18" fillId="0" borderId="0" xfId="0" applyFont="1" applyAlignment="1"/>
    <xf numFmtId="3" fontId="1" fillId="0" borderId="6" xfId="0" applyNumberFormat="1" applyFont="1" applyBorder="1" applyAlignment="1">
      <alignment horizontal="left"/>
    </xf>
    <xf numFmtId="10" fontId="1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left"/>
    </xf>
    <xf numFmtId="12" fontId="3" fillId="2" borderId="11" xfId="0" applyNumberFormat="1" applyFont="1" applyFill="1" applyBorder="1" applyAlignment="1">
      <alignment horizontal="center" vertical="center" wrapText="1"/>
    </xf>
    <xf numFmtId="12" fontId="1" fillId="2" borderId="11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16" fontId="12" fillId="9" borderId="1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3" fontId="16" fillId="0" borderId="6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center"/>
    </xf>
    <xf numFmtId="16" fontId="11" fillId="0" borderId="6" xfId="0" applyNumberFormat="1" applyFont="1" applyBorder="1" applyAlignment="1">
      <alignment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left"/>
    </xf>
    <xf numFmtId="0" fontId="0" fillId="0" borderId="19" xfId="0" applyFont="1" applyBorder="1" applyAlignment="1"/>
    <xf numFmtId="0" fontId="3" fillId="0" borderId="11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3" fontId="4" fillId="11" borderId="11" xfId="0" applyNumberFormat="1" applyFont="1" applyFill="1" applyBorder="1" applyAlignment="1" applyProtection="1">
      <alignment horizontal="center" vertical="center" wrapText="1"/>
    </xf>
    <xf numFmtId="0" fontId="4" fillId="11" borderId="11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wrapText="1"/>
    </xf>
    <xf numFmtId="3" fontId="1" fillId="3" borderId="4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9" fontId="1" fillId="2" borderId="11" xfId="0" applyNumberFormat="1" applyFont="1" applyFill="1" applyBorder="1" applyAlignment="1">
      <alignment horizontal="center" vertical="center"/>
    </xf>
    <xf numFmtId="16" fontId="26" fillId="9" borderId="1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6" xfId="0" applyFont="1" applyBorder="1" applyAlignment="1"/>
    <xf numFmtId="0" fontId="3" fillId="0" borderId="11" xfId="0" applyFont="1" applyBorder="1" applyAlignment="1">
      <alignment vertical="center" wrapText="1"/>
    </xf>
    <xf numFmtId="0" fontId="12" fillId="5" borderId="11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3" fontId="12" fillId="8" borderId="11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3" fontId="12" fillId="6" borderId="11" xfId="0" applyNumberFormat="1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/>
    <xf numFmtId="0" fontId="12" fillId="8" borderId="11" xfId="0" applyFont="1" applyFill="1" applyBorder="1" applyAlignment="1">
      <alignment horizontal="center" vertical="center" wrapText="1"/>
    </xf>
    <xf numFmtId="16" fontId="12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/>
    </xf>
    <xf numFmtId="16" fontId="21" fillId="6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" fontId="12" fillId="0" borderId="6" xfId="0" applyNumberFormat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/>
    </xf>
    <xf numFmtId="10" fontId="3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Fill="1" applyBorder="1" applyAlignment="1">
      <alignment vertical="center"/>
    </xf>
    <xf numFmtId="16" fontId="12" fillId="0" borderId="6" xfId="0" applyNumberFormat="1" applyFont="1" applyFill="1" applyBorder="1" applyAlignment="1">
      <alignment horizontal="center" vertical="center" wrapText="1"/>
    </xf>
    <xf numFmtId="16" fontId="23" fillId="0" borderId="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24" fillId="0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6" fontId="12" fillId="9" borderId="13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9" fontId="3" fillId="0" borderId="6" xfId="3" applyFont="1" applyFill="1" applyBorder="1" applyAlignment="1">
      <alignment horizontal="center" vertical="center" wrapText="1"/>
    </xf>
    <xf numFmtId="9" fontId="1" fillId="0" borderId="6" xfId="3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9" fontId="20" fillId="0" borderId="14" xfId="0" applyNumberFormat="1" applyFont="1" applyBorder="1" applyAlignment="1">
      <alignment horizontal="center" vertical="center"/>
    </xf>
    <xf numFmtId="9" fontId="4" fillId="11" borderId="21" xfId="3" applyFont="1" applyFill="1" applyBorder="1" applyAlignment="1" applyProtection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12" fillId="10" borderId="11" xfId="0" applyNumberFormat="1" applyFont="1" applyFill="1" applyBorder="1" applyAlignment="1">
      <alignment horizontal="center" vertical="center"/>
    </xf>
    <xf numFmtId="10" fontId="12" fillId="7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 wrapText="1"/>
    </xf>
    <xf numFmtId="10" fontId="12" fillId="7" borderId="14" xfId="0" applyNumberFormat="1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right" vertical="center" wrapText="1"/>
    </xf>
    <xf numFmtId="9" fontId="12" fillId="8" borderId="6" xfId="0" applyNumberFormat="1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right"/>
    </xf>
    <xf numFmtId="165" fontId="12" fillId="7" borderId="6" xfId="0" applyNumberFormat="1" applyFont="1" applyFill="1" applyBorder="1" applyAlignment="1">
      <alignment horizontal="left"/>
    </xf>
    <xf numFmtId="3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3" fontId="12" fillId="8" borderId="11" xfId="0" applyNumberFormat="1" applyFont="1" applyFill="1" applyBorder="1" applyAlignment="1">
      <alignment horizontal="center" vertical="center" wrapText="1"/>
    </xf>
    <xf numFmtId="16" fontId="12" fillId="6" borderId="11" xfId="0" applyNumberFormat="1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3" fontId="12" fillId="6" borderId="11" xfId="0" applyNumberFormat="1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3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164" fontId="12" fillId="10" borderId="11" xfId="0" applyNumberFormat="1" applyFont="1" applyFill="1" applyBorder="1" applyAlignment="1">
      <alignment horizontal="center" vertical="center"/>
    </xf>
    <xf numFmtId="0" fontId="13" fillId="6" borderId="11" xfId="0" applyFont="1" applyFill="1" applyBorder="1"/>
    <xf numFmtId="3" fontId="3" fillId="0" borderId="11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9" fontId="12" fillId="7" borderId="12" xfId="0" applyNumberFormat="1" applyFont="1" applyFill="1" applyBorder="1" applyAlignment="1">
      <alignment horizontal="center" vertical="center" wrapText="1"/>
    </xf>
    <xf numFmtId="9" fontId="12" fillId="7" borderId="14" xfId="0" applyNumberFormat="1" applyFont="1" applyFill="1" applyBorder="1" applyAlignment="1">
      <alignment horizontal="center" vertical="center" wrapText="1"/>
    </xf>
    <xf numFmtId="9" fontId="12" fillId="8" borderId="12" xfId="0" applyNumberFormat="1" applyFont="1" applyFill="1" applyBorder="1" applyAlignment="1">
      <alignment horizontal="center" vertical="center" wrapText="1"/>
    </xf>
    <xf numFmtId="9" fontId="12" fillId="8" borderId="14" xfId="0" applyNumberFormat="1" applyFont="1" applyFill="1" applyBorder="1" applyAlignment="1">
      <alignment horizontal="center" vertical="center" wrapText="1"/>
    </xf>
    <xf numFmtId="16" fontId="12" fillId="8" borderId="8" xfId="0" applyNumberFormat="1" applyFont="1" applyFill="1" applyBorder="1" applyAlignment="1">
      <alignment horizontal="center" vertical="center"/>
    </xf>
    <xf numFmtId="16" fontId="12" fillId="8" borderId="17" xfId="0" applyNumberFormat="1" applyFont="1" applyFill="1" applyBorder="1" applyAlignment="1">
      <alignment horizontal="center" vertical="center"/>
    </xf>
    <xf numFmtId="16" fontId="12" fillId="8" borderId="11" xfId="0" applyNumberFormat="1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16" fontId="1" fillId="4" borderId="12" xfId="0" applyNumberFormat="1" applyFont="1" applyFill="1" applyBorder="1" applyAlignment="1">
      <alignment horizontal="center" vertical="center" wrapText="1"/>
    </xf>
    <xf numFmtId="16" fontId="1" fillId="4" borderId="14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9" fontId="3" fillId="0" borderId="9" xfId="3" applyFont="1" applyBorder="1" applyAlignment="1">
      <alignment horizontal="center" vertical="center"/>
    </xf>
    <xf numFmtId="9" fontId="3" fillId="0" borderId="2" xfId="3" applyFont="1" applyBorder="1" applyAlignment="1">
      <alignment horizontal="center" vertical="center"/>
    </xf>
    <xf numFmtId="9" fontId="3" fillId="0" borderId="9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2F000000}"/>
    <cellStyle name="Normal 3" xfId="2" xr:uid="{00000000-0005-0000-0000-000030000000}"/>
    <cellStyle name="Porcentagem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1790700</xdr:colOff>
      <xdr:row>0</xdr:row>
      <xdr:rowOff>95250</xdr:rowOff>
    </xdr:from>
    <xdr:ext cx="2819400" cy="800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0700" y="95250"/>
          <a:ext cx="2819400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200025</xdr:rowOff>
    </xdr:from>
    <xdr:ext cx="3990975" cy="7905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000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457201</xdr:colOff>
      <xdr:row>0</xdr:row>
      <xdr:rowOff>57151</xdr:rowOff>
    </xdr:from>
    <xdr:ext cx="3600450" cy="876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1" y="57151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2"/>
  <sheetViews>
    <sheetView tabSelected="1" topLeftCell="A86" zoomScale="90" zoomScaleNormal="90" workbookViewId="0">
      <selection activeCell="D99" sqref="D99"/>
    </sheetView>
  </sheetViews>
  <sheetFormatPr defaultColWidth="14.42578125" defaultRowHeight="15" customHeight="1" x14ac:dyDescent="0.25"/>
  <cols>
    <col min="1" max="1" width="32.5703125" customWidth="1"/>
    <col min="2" max="2" width="15.5703125" customWidth="1"/>
    <col min="3" max="4" width="15.5703125" style="9" customWidth="1"/>
    <col min="5" max="5" width="16.5703125" style="9" customWidth="1"/>
  </cols>
  <sheetData>
    <row r="1" spans="1:8" ht="73.5" customHeight="1" x14ac:dyDescent="0.25">
      <c r="A1" s="148"/>
      <c r="B1" s="148"/>
      <c r="C1" s="148"/>
      <c r="D1" s="148"/>
      <c r="E1" s="148"/>
      <c r="F1" s="76"/>
      <c r="G1" s="75"/>
    </row>
    <row r="2" spans="1:8" ht="33.75" customHeight="1" x14ac:dyDescent="0.25">
      <c r="A2" s="149" t="s">
        <v>141</v>
      </c>
      <c r="B2" s="149"/>
      <c r="C2" s="149"/>
      <c r="D2" s="149"/>
      <c r="E2" s="149"/>
      <c r="F2" s="77"/>
      <c r="G2" s="75"/>
    </row>
    <row r="3" spans="1:8" ht="19.5" customHeight="1" x14ac:dyDescent="0.25">
      <c r="A3" s="150" t="s">
        <v>170</v>
      </c>
      <c r="B3" s="150"/>
      <c r="C3" s="150"/>
      <c r="D3" s="150"/>
      <c r="E3" s="150"/>
      <c r="F3" s="78"/>
      <c r="G3" s="75"/>
    </row>
    <row r="4" spans="1:8" s="9" customFormat="1" ht="19.5" customHeight="1" x14ac:dyDescent="0.25">
      <c r="A4" s="151" t="s">
        <v>19</v>
      </c>
      <c r="B4" s="152" t="s">
        <v>117</v>
      </c>
      <c r="C4" s="150" t="s">
        <v>174</v>
      </c>
      <c r="D4" s="150"/>
      <c r="E4" s="150"/>
      <c r="F4" s="78"/>
      <c r="G4" s="75"/>
    </row>
    <row r="5" spans="1:8" ht="16.5" customHeight="1" x14ac:dyDescent="0.25">
      <c r="A5" s="151"/>
      <c r="B5" s="152"/>
      <c r="C5" s="79" t="s">
        <v>158</v>
      </c>
      <c r="D5" s="79" t="s">
        <v>167</v>
      </c>
      <c r="E5" s="47" t="s">
        <v>159</v>
      </c>
      <c r="F5" s="80" t="s">
        <v>155</v>
      </c>
      <c r="G5" s="75"/>
      <c r="H5" s="56"/>
    </row>
    <row r="6" spans="1:8" ht="24.75" customHeight="1" x14ac:dyDescent="0.25">
      <c r="A6" s="72" t="s">
        <v>20</v>
      </c>
      <c r="B6" s="13">
        <v>2800</v>
      </c>
      <c r="C6" s="13">
        <f>C32</f>
        <v>3664</v>
      </c>
      <c r="D6" s="13">
        <f>D32</f>
        <v>4111</v>
      </c>
      <c r="E6" s="13">
        <f>E32</f>
        <v>3094</v>
      </c>
      <c r="F6" s="81">
        <f>E6/B6</f>
        <v>1.105</v>
      </c>
      <c r="G6" s="75"/>
    </row>
    <row r="7" spans="1:8" ht="22.5" customHeight="1" x14ac:dyDescent="0.25">
      <c r="A7" s="71" t="s">
        <v>21</v>
      </c>
      <c r="B7" s="13">
        <v>4200</v>
      </c>
      <c r="C7" s="13">
        <f>C44</f>
        <v>4684</v>
      </c>
      <c r="D7" s="13">
        <f>D44</f>
        <v>2953</v>
      </c>
      <c r="E7" s="13">
        <f>E44</f>
        <v>4250</v>
      </c>
      <c r="F7" s="81">
        <f>E7/B7</f>
        <v>1.0119047619047619</v>
      </c>
      <c r="G7" s="75"/>
    </row>
    <row r="8" spans="1:8" s="9" customFormat="1" ht="22.5" customHeight="1" x14ac:dyDescent="0.25">
      <c r="A8" s="151" t="s">
        <v>23</v>
      </c>
      <c r="B8" s="152" t="s">
        <v>22</v>
      </c>
      <c r="C8" s="156" t="str">
        <f>C4</f>
        <v>ABRIL</v>
      </c>
      <c r="D8" s="156"/>
      <c r="E8" s="156"/>
      <c r="F8" s="82"/>
      <c r="G8" s="75"/>
    </row>
    <row r="9" spans="1:8" ht="18.75" customHeight="1" x14ac:dyDescent="0.25">
      <c r="A9" s="151"/>
      <c r="B9" s="152"/>
      <c r="C9" s="79" t="str">
        <f>C5</f>
        <v>Ofertados</v>
      </c>
      <c r="D9" s="79" t="str">
        <f>D5</f>
        <v>Agendados</v>
      </c>
      <c r="E9" s="47" t="str">
        <f>E5</f>
        <v>Realizados</v>
      </c>
      <c r="F9" s="80" t="s">
        <v>155</v>
      </c>
      <c r="G9" s="75"/>
    </row>
    <row r="10" spans="1:8" ht="21" customHeight="1" x14ac:dyDescent="0.25">
      <c r="A10" s="71" t="s">
        <v>160</v>
      </c>
      <c r="B10" s="12">
        <v>51</v>
      </c>
      <c r="C10" s="10">
        <v>60</v>
      </c>
      <c r="D10" s="10">
        <v>72</v>
      </c>
      <c r="E10" s="54">
        <v>60</v>
      </c>
      <c r="F10" s="124">
        <f>E10/C10</f>
        <v>1</v>
      </c>
      <c r="G10" s="75"/>
    </row>
    <row r="11" spans="1:8" ht="21" customHeight="1" x14ac:dyDescent="0.25">
      <c r="A11" s="57" t="s">
        <v>24</v>
      </c>
      <c r="B11" s="12">
        <v>260</v>
      </c>
      <c r="C11" s="10">
        <v>272</v>
      </c>
      <c r="D11" s="10">
        <v>474</v>
      </c>
      <c r="E11" s="54">
        <v>391</v>
      </c>
      <c r="F11" s="124">
        <f t="shared" ref="F11:F31" si="0">E11/C11</f>
        <v>1.4375</v>
      </c>
      <c r="G11" s="75"/>
    </row>
    <row r="12" spans="1:8" ht="21" customHeight="1" x14ac:dyDescent="0.25">
      <c r="A12" s="58" t="s">
        <v>161</v>
      </c>
      <c r="B12" s="12">
        <v>32</v>
      </c>
      <c r="C12" s="10">
        <v>50</v>
      </c>
      <c r="D12" s="10">
        <v>57</v>
      </c>
      <c r="E12" s="54">
        <v>43</v>
      </c>
      <c r="F12" s="124">
        <f t="shared" si="0"/>
        <v>0.86</v>
      </c>
      <c r="G12" s="75"/>
    </row>
    <row r="13" spans="1:8" ht="30" x14ac:dyDescent="0.25">
      <c r="A13" s="71" t="s">
        <v>118</v>
      </c>
      <c r="B13" s="12">
        <v>162</v>
      </c>
      <c r="C13" s="10">
        <v>369</v>
      </c>
      <c r="D13" s="10">
        <v>259</v>
      </c>
      <c r="E13" s="54">
        <v>205</v>
      </c>
      <c r="F13" s="124">
        <f t="shared" si="0"/>
        <v>0.55555555555555558</v>
      </c>
      <c r="G13" s="75"/>
    </row>
    <row r="14" spans="1:8" ht="21" customHeight="1" x14ac:dyDescent="0.25">
      <c r="A14" s="71" t="s">
        <v>25</v>
      </c>
      <c r="B14" s="12">
        <v>77</v>
      </c>
      <c r="C14" s="10">
        <v>156</v>
      </c>
      <c r="D14" s="10">
        <v>195</v>
      </c>
      <c r="E14" s="54">
        <v>130</v>
      </c>
      <c r="F14" s="124">
        <f t="shared" si="0"/>
        <v>0.83333333333333337</v>
      </c>
      <c r="G14" s="75"/>
    </row>
    <row r="15" spans="1:8" ht="21" customHeight="1" x14ac:dyDescent="0.25">
      <c r="A15" s="71" t="s">
        <v>119</v>
      </c>
      <c r="B15" s="12">
        <v>179</v>
      </c>
      <c r="C15" s="10">
        <v>370</v>
      </c>
      <c r="D15" s="10">
        <v>456</v>
      </c>
      <c r="E15" s="54">
        <v>347</v>
      </c>
      <c r="F15" s="124">
        <f t="shared" si="0"/>
        <v>0.93783783783783781</v>
      </c>
      <c r="G15" s="75"/>
    </row>
    <row r="16" spans="1:8" ht="21" customHeight="1" x14ac:dyDescent="0.25">
      <c r="A16" s="71" t="s">
        <v>120</v>
      </c>
      <c r="B16" s="12">
        <v>94</v>
      </c>
      <c r="C16" s="10">
        <v>240</v>
      </c>
      <c r="D16" s="10">
        <v>208</v>
      </c>
      <c r="E16" s="54">
        <v>153</v>
      </c>
      <c r="F16" s="124">
        <f t="shared" si="0"/>
        <v>0.63749999999999996</v>
      </c>
      <c r="G16" s="75"/>
    </row>
    <row r="17" spans="1:7" ht="21" customHeight="1" x14ac:dyDescent="0.25">
      <c r="A17" s="71" t="s">
        <v>121</v>
      </c>
      <c r="B17" s="12">
        <v>191</v>
      </c>
      <c r="C17" s="10">
        <v>216</v>
      </c>
      <c r="D17" s="10">
        <v>222</v>
      </c>
      <c r="E17" s="54">
        <v>162</v>
      </c>
      <c r="F17" s="124">
        <f t="shared" si="0"/>
        <v>0.75</v>
      </c>
      <c r="G17" s="75"/>
    </row>
    <row r="18" spans="1:7" ht="21" customHeight="1" x14ac:dyDescent="0.25">
      <c r="A18" s="71" t="s">
        <v>26</v>
      </c>
      <c r="B18" s="12">
        <v>32</v>
      </c>
      <c r="C18" s="10">
        <v>32</v>
      </c>
      <c r="D18" s="10">
        <v>37</v>
      </c>
      <c r="E18" s="54">
        <v>30</v>
      </c>
      <c r="F18" s="124">
        <f t="shared" si="0"/>
        <v>0.9375</v>
      </c>
      <c r="G18" s="75"/>
    </row>
    <row r="19" spans="1:7" ht="21" customHeight="1" x14ac:dyDescent="0.25">
      <c r="A19" s="71" t="s">
        <v>27</v>
      </c>
      <c r="B19" s="12">
        <v>32</v>
      </c>
      <c r="C19" s="10">
        <v>34</v>
      </c>
      <c r="D19" s="10">
        <v>12</v>
      </c>
      <c r="E19" s="54">
        <v>11</v>
      </c>
      <c r="F19" s="124">
        <f t="shared" si="0"/>
        <v>0.3235294117647059</v>
      </c>
      <c r="G19" s="75"/>
    </row>
    <row r="20" spans="1:7" ht="21" customHeight="1" x14ac:dyDescent="0.25">
      <c r="A20" s="71" t="s">
        <v>28</v>
      </c>
      <c r="B20" s="12">
        <v>46</v>
      </c>
      <c r="C20" s="10">
        <v>60</v>
      </c>
      <c r="D20" s="10">
        <v>65</v>
      </c>
      <c r="E20" s="54">
        <v>48</v>
      </c>
      <c r="F20" s="124">
        <f t="shared" si="0"/>
        <v>0.8</v>
      </c>
      <c r="G20" s="75"/>
    </row>
    <row r="21" spans="1:7" ht="21" customHeight="1" x14ac:dyDescent="0.25">
      <c r="A21" s="71" t="s">
        <v>29</v>
      </c>
      <c r="B21" s="12">
        <v>71</v>
      </c>
      <c r="C21" s="74">
        <v>100</v>
      </c>
      <c r="D21" s="74">
        <v>115</v>
      </c>
      <c r="E21" s="54">
        <v>90</v>
      </c>
      <c r="F21" s="124">
        <f t="shared" si="0"/>
        <v>0.9</v>
      </c>
      <c r="G21" s="75"/>
    </row>
    <row r="22" spans="1:7" ht="21" customHeight="1" x14ac:dyDescent="0.25">
      <c r="A22" s="71" t="s">
        <v>30</v>
      </c>
      <c r="B22" s="12">
        <v>173</v>
      </c>
      <c r="C22" s="10">
        <v>194</v>
      </c>
      <c r="D22" s="10">
        <v>250</v>
      </c>
      <c r="E22" s="54">
        <v>178</v>
      </c>
      <c r="F22" s="124">
        <f t="shared" si="0"/>
        <v>0.91752577319587625</v>
      </c>
      <c r="G22" s="75"/>
    </row>
    <row r="23" spans="1:7" ht="30" customHeight="1" x14ac:dyDescent="0.25">
      <c r="A23" s="71" t="s">
        <v>162</v>
      </c>
      <c r="B23" s="12">
        <v>32</v>
      </c>
      <c r="C23" s="10">
        <v>30</v>
      </c>
      <c r="D23" s="10">
        <v>32</v>
      </c>
      <c r="E23" s="54">
        <v>24</v>
      </c>
      <c r="F23" s="124">
        <f t="shared" si="0"/>
        <v>0.8</v>
      </c>
      <c r="G23" s="75"/>
    </row>
    <row r="24" spans="1:7" ht="21" customHeight="1" x14ac:dyDescent="0.25">
      <c r="A24" s="71" t="s">
        <v>163</v>
      </c>
      <c r="B24" s="12">
        <v>360</v>
      </c>
      <c r="C24" s="10">
        <v>360</v>
      </c>
      <c r="D24" s="10">
        <v>497</v>
      </c>
      <c r="E24" s="54">
        <v>335</v>
      </c>
      <c r="F24" s="124">
        <f t="shared" si="0"/>
        <v>0.93055555555555558</v>
      </c>
      <c r="G24" s="75"/>
    </row>
    <row r="25" spans="1:7" ht="21" customHeight="1" x14ac:dyDescent="0.25">
      <c r="A25" s="71" t="s">
        <v>123</v>
      </c>
      <c r="B25" s="12">
        <v>329</v>
      </c>
      <c r="C25" s="10">
        <v>489</v>
      </c>
      <c r="D25" s="10">
        <v>512</v>
      </c>
      <c r="E25" s="54">
        <v>386</v>
      </c>
      <c r="F25" s="124">
        <f t="shared" si="0"/>
        <v>0.78936605316973418</v>
      </c>
      <c r="G25" s="75"/>
    </row>
    <row r="26" spans="1:7" ht="21" customHeight="1" x14ac:dyDescent="0.25">
      <c r="A26" s="71" t="s">
        <v>31</v>
      </c>
      <c r="B26" s="12">
        <v>81</v>
      </c>
      <c r="C26" s="10">
        <v>90</v>
      </c>
      <c r="D26" s="10">
        <v>101</v>
      </c>
      <c r="E26" s="54">
        <v>71</v>
      </c>
      <c r="F26" s="124">
        <f t="shared" si="0"/>
        <v>0.78888888888888886</v>
      </c>
      <c r="G26" s="75"/>
    </row>
    <row r="27" spans="1:7" ht="21" customHeight="1" x14ac:dyDescent="0.25">
      <c r="A27" s="71" t="s">
        <v>122</v>
      </c>
      <c r="B27" s="12">
        <v>32</v>
      </c>
      <c r="C27" s="10">
        <v>40</v>
      </c>
      <c r="D27" s="10">
        <v>36</v>
      </c>
      <c r="E27" s="54">
        <v>28</v>
      </c>
      <c r="F27" s="124">
        <f t="shared" si="0"/>
        <v>0.7</v>
      </c>
      <c r="G27" s="75"/>
    </row>
    <row r="28" spans="1:7" ht="21" customHeight="1" x14ac:dyDescent="0.25">
      <c r="A28" s="71" t="s">
        <v>124</v>
      </c>
      <c r="B28" s="12">
        <v>32</v>
      </c>
      <c r="C28" s="10">
        <v>64</v>
      </c>
      <c r="D28" s="10">
        <v>84</v>
      </c>
      <c r="E28" s="54">
        <v>63</v>
      </c>
      <c r="F28" s="124">
        <f t="shared" si="0"/>
        <v>0.984375</v>
      </c>
      <c r="G28" s="75"/>
    </row>
    <row r="29" spans="1:7" ht="21" customHeight="1" x14ac:dyDescent="0.25">
      <c r="A29" s="71" t="s">
        <v>32</v>
      </c>
      <c r="B29" s="12">
        <v>40</v>
      </c>
      <c r="C29" s="10">
        <v>156</v>
      </c>
      <c r="D29" s="10">
        <v>112</v>
      </c>
      <c r="E29" s="54">
        <v>91</v>
      </c>
      <c r="F29" s="124">
        <f t="shared" si="0"/>
        <v>0.58333333333333337</v>
      </c>
      <c r="G29" s="75"/>
    </row>
    <row r="30" spans="1:7" ht="21" customHeight="1" x14ac:dyDescent="0.25">
      <c r="A30" s="71" t="s">
        <v>33</v>
      </c>
      <c r="B30" s="12">
        <v>128</v>
      </c>
      <c r="C30" s="10">
        <v>162</v>
      </c>
      <c r="D30" s="10">
        <v>199</v>
      </c>
      <c r="E30" s="54">
        <v>154</v>
      </c>
      <c r="F30" s="124">
        <f t="shared" si="0"/>
        <v>0.95061728395061729</v>
      </c>
      <c r="G30" s="75"/>
    </row>
    <row r="31" spans="1:7" ht="21" customHeight="1" x14ac:dyDescent="0.25">
      <c r="A31" s="71" t="s">
        <v>34</v>
      </c>
      <c r="B31" s="12">
        <v>104</v>
      </c>
      <c r="C31" s="10">
        <v>120</v>
      </c>
      <c r="D31" s="10">
        <v>116</v>
      </c>
      <c r="E31" s="54">
        <v>94</v>
      </c>
      <c r="F31" s="124">
        <f t="shared" si="0"/>
        <v>0.78333333333333333</v>
      </c>
      <c r="G31" s="75"/>
    </row>
    <row r="32" spans="1:7" ht="21" customHeight="1" x14ac:dyDescent="0.25">
      <c r="A32" s="83" t="s">
        <v>0</v>
      </c>
      <c r="B32" s="12">
        <f>SUM(B10:B31)</f>
        <v>2538</v>
      </c>
      <c r="C32" s="12">
        <f>SUM(C10:C31)</f>
        <v>3664</v>
      </c>
      <c r="D32" s="12">
        <f>SUM(D10:D31)</f>
        <v>4111</v>
      </c>
      <c r="E32" s="13">
        <f>SUM(E10:E31)</f>
        <v>3094</v>
      </c>
      <c r="F32" s="62">
        <f>E32/2800</f>
        <v>1.105</v>
      </c>
      <c r="G32" s="75"/>
    </row>
    <row r="33" spans="1:9" s="9" customFormat="1" ht="21" customHeight="1" x14ac:dyDescent="0.25">
      <c r="A33" s="83"/>
      <c r="B33" s="12"/>
      <c r="C33" s="12"/>
      <c r="D33" s="12"/>
      <c r="E33" s="12"/>
      <c r="F33" s="84"/>
      <c r="G33" s="75"/>
    </row>
    <row r="34" spans="1:9" s="9" customFormat="1" ht="27.75" customHeight="1" x14ac:dyDescent="0.25">
      <c r="A34" s="85" t="s">
        <v>153</v>
      </c>
      <c r="B34" s="79" t="s">
        <v>22</v>
      </c>
      <c r="C34" s="47" t="str">
        <f>C8</f>
        <v>ABRIL</v>
      </c>
      <c r="D34" s="86"/>
      <c r="E34" s="86"/>
      <c r="F34" s="87"/>
      <c r="G34" s="75"/>
    </row>
    <row r="35" spans="1:9" s="9" customFormat="1" ht="21" customHeight="1" x14ac:dyDescent="0.25">
      <c r="A35" s="20" t="s">
        <v>154</v>
      </c>
      <c r="B35" s="12">
        <v>88</v>
      </c>
      <c r="C35" s="10">
        <v>50</v>
      </c>
      <c r="D35" s="10"/>
      <c r="E35" s="88"/>
      <c r="F35" s="89"/>
      <c r="G35" s="75"/>
    </row>
    <row r="36" spans="1:9" s="9" customFormat="1" ht="21" customHeight="1" x14ac:dyDescent="0.25">
      <c r="A36" s="151" t="s">
        <v>35</v>
      </c>
      <c r="B36" s="152" t="s">
        <v>22</v>
      </c>
      <c r="C36" s="156" t="str">
        <f>C34</f>
        <v>ABRIL</v>
      </c>
      <c r="D36" s="156"/>
      <c r="E36" s="156"/>
      <c r="F36" s="82"/>
      <c r="G36" s="75"/>
    </row>
    <row r="37" spans="1:9" ht="21.75" customHeight="1" x14ac:dyDescent="0.25">
      <c r="A37" s="151"/>
      <c r="B37" s="152"/>
      <c r="C37" s="79" t="s">
        <v>158</v>
      </c>
      <c r="D37" s="79" t="str">
        <f>D5</f>
        <v>Agendados</v>
      </c>
      <c r="E37" s="47" t="s">
        <v>159</v>
      </c>
      <c r="F37" s="90" t="str">
        <f>F9</f>
        <v>% Atingida</v>
      </c>
      <c r="G37" s="52"/>
    </row>
    <row r="38" spans="1:9" ht="22.5" customHeight="1" x14ac:dyDescent="0.25">
      <c r="A38" s="19" t="s">
        <v>105</v>
      </c>
      <c r="B38" s="158">
        <v>4200</v>
      </c>
      <c r="C38" s="10">
        <v>1160</v>
      </c>
      <c r="D38" s="10">
        <v>1454</v>
      </c>
      <c r="E38" s="127">
        <v>1274</v>
      </c>
      <c r="F38" s="124">
        <f>E38/C38</f>
        <v>1.0982758620689654</v>
      </c>
      <c r="G38" s="75"/>
    </row>
    <row r="39" spans="1:9" ht="22.5" customHeight="1" x14ac:dyDescent="0.3">
      <c r="A39" s="19" t="s">
        <v>110</v>
      </c>
      <c r="B39" s="158"/>
      <c r="C39" s="10">
        <v>480</v>
      </c>
      <c r="D39" s="10">
        <v>5</v>
      </c>
      <c r="E39" s="91">
        <v>532</v>
      </c>
      <c r="F39" s="124">
        <f t="shared" ref="F39:F43" si="1">E39/C39</f>
        <v>1.1083333333333334</v>
      </c>
      <c r="G39" s="159" t="s">
        <v>140</v>
      </c>
      <c r="H39" s="160"/>
      <c r="I39" s="160"/>
    </row>
    <row r="40" spans="1:9" ht="22.5" customHeight="1" x14ac:dyDescent="0.25">
      <c r="A40" s="19" t="s">
        <v>108</v>
      </c>
      <c r="B40" s="158"/>
      <c r="C40" s="10">
        <v>1560</v>
      </c>
      <c r="D40" s="10">
        <v>833</v>
      </c>
      <c r="E40" s="127">
        <v>1128</v>
      </c>
      <c r="F40" s="124">
        <f t="shared" si="1"/>
        <v>0.72307692307692306</v>
      </c>
      <c r="G40" s="75"/>
    </row>
    <row r="41" spans="1:9" ht="22.5" customHeight="1" x14ac:dyDescent="0.25">
      <c r="A41" s="19" t="s">
        <v>125</v>
      </c>
      <c r="B41" s="158"/>
      <c r="C41" s="10">
        <v>24</v>
      </c>
      <c r="D41" s="10">
        <v>21</v>
      </c>
      <c r="E41" s="91">
        <v>17</v>
      </c>
      <c r="F41" s="124">
        <f t="shared" si="1"/>
        <v>0.70833333333333337</v>
      </c>
      <c r="G41" s="75"/>
    </row>
    <row r="42" spans="1:9" ht="22.5" customHeight="1" x14ac:dyDescent="0.25">
      <c r="A42" s="19" t="s">
        <v>36</v>
      </c>
      <c r="B42" s="158"/>
      <c r="C42" s="10">
        <v>600</v>
      </c>
      <c r="D42" s="10">
        <v>323</v>
      </c>
      <c r="E42" s="91">
        <v>452</v>
      </c>
      <c r="F42" s="124">
        <f t="shared" si="1"/>
        <v>0.7533333333333333</v>
      </c>
      <c r="G42" s="75"/>
    </row>
    <row r="43" spans="1:9" ht="21.75" customHeight="1" x14ac:dyDescent="0.25">
      <c r="A43" s="19" t="s">
        <v>109</v>
      </c>
      <c r="B43" s="158"/>
      <c r="C43" s="10">
        <v>860</v>
      </c>
      <c r="D43" s="10">
        <v>317</v>
      </c>
      <c r="E43" s="91">
        <v>847</v>
      </c>
      <c r="F43" s="124">
        <f t="shared" si="1"/>
        <v>0.98488372093023258</v>
      </c>
      <c r="G43" s="75"/>
    </row>
    <row r="44" spans="1:9" s="9" customFormat="1" ht="21.75" customHeight="1" x14ac:dyDescent="0.25">
      <c r="A44" s="92" t="s">
        <v>0</v>
      </c>
      <c r="B44" s="12"/>
      <c r="C44" s="126">
        <f>SUM(C38:C43)</f>
        <v>4684</v>
      </c>
      <c r="D44" s="100">
        <f>SUM(D38:D43)</f>
        <v>2953</v>
      </c>
      <c r="E44" s="11">
        <f>SUM(E38:E43)</f>
        <v>4250</v>
      </c>
      <c r="F44" s="62">
        <f>E44/B38</f>
        <v>1.0119047619047619</v>
      </c>
      <c r="G44" s="75"/>
    </row>
    <row r="45" spans="1:9" ht="33.75" customHeight="1" x14ac:dyDescent="0.25">
      <c r="A45" s="85" t="s">
        <v>37</v>
      </c>
      <c r="B45" s="79" t="s">
        <v>22</v>
      </c>
      <c r="C45" s="115" t="str">
        <f>C36</f>
        <v>ABRIL</v>
      </c>
      <c r="D45" s="104"/>
      <c r="E45" s="104"/>
      <c r="F45" s="75"/>
      <c r="G45" s="75"/>
    </row>
    <row r="46" spans="1:9" ht="22.5" customHeight="1" x14ac:dyDescent="0.25">
      <c r="A46" s="20" t="s">
        <v>38</v>
      </c>
      <c r="B46" s="161" t="s">
        <v>165</v>
      </c>
      <c r="C46" s="102">
        <v>2365</v>
      </c>
      <c r="D46" s="105"/>
      <c r="E46" s="105"/>
      <c r="F46" s="75"/>
      <c r="G46" s="75"/>
    </row>
    <row r="47" spans="1:9" ht="22.5" customHeight="1" x14ac:dyDescent="0.25">
      <c r="A47" s="20" t="s">
        <v>40</v>
      </c>
      <c r="B47" s="161"/>
      <c r="C47" s="102">
        <v>162</v>
      </c>
      <c r="D47" s="105"/>
      <c r="E47" s="105"/>
      <c r="F47" s="106"/>
      <c r="G47" s="75"/>
    </row>
    <row r="48" spans="1:9" ht="22.5" customHeight="1" x14ac:dyDescent="0.25">
      <c r="A48" s="20" t="s">
        <v>0</v>
      </c>
      <c r="B48" s="161"/>
      <c r="C48" s="11">
        <f>SUM(C46:E47)</f>
        <v>2527</v>
      </c>
      <c r="D48" s="107"/>
      <c r="E48" s="107"/>
      <c r="F48" s="75"/>
      <c r="G48" s="75"/>
    </row>
    <row r="49" spans="1:7" s="9" customFormat="1" ht="31.5" customHeight="1" x14ac:dyDescent="0.25">
      <c r="A49" s="85" t="s">
        <v>43</v>
      </c>
      <c r="B49" s="79" t="s">
        <v>22</v>
      </c>
      <c r="C49" s="47" t="str">
        <f>C45</f>
        <v>ABRIL</v>
      </c>
      <c r="D49" s="108"/>
      <c r="E49" s="109"/>
      <c r="F49" s="75"/>
      <c r="G49" s="75"/>
    </row>
    <row r="50" spans="1:7" s="9" customFormat="1" ht="22.5" customHeight="1" x14ac:dyDescent="0.25">
      <c r="A50" s="20" t="s">
        <v>144</v>
      </c>
      <c r="B50" s="162" t="s">
        <v>166</v>
      </c>
      <c r="C50" s="10">
        <v>2</v>
      </c>
      <c r="D50" s="110"/>
      <c r="E50" s="111"/>
      <c r="F50" s="75"/>
      <c r="G50" s="75"/>
    </row>
    <row r="51" spans="1:7" s="9" customFormat="1" ht="22.5" customHeight="1" x14ac:dyDescent="0.25">
      <c r="A51" s="20" t="s">
        <v>147</v>
      </c>
      <c r="B51" s="162"/>
      <c r="C51" s="10">
        <v>7</v>
      </c>
      <c r="D51" s="110"/>
      <c r="E51" s="111"/>
      <c r="F51" s="75"/>
      <c r="G51" s="75"/>
    </row>
    <row r="52" spans="1:7" s="9" customFormat="1" ht="22.5" customHeight="1" x14ac:dyDescent="0.25">
      <c r="A52" s="20" t="s">
        <v>148</v>
      </c>
      <c r="B52" s="162"/>
      <c r="C52" s="10">
        <v>2</v>
      </c>
      <c r="D52" s="110"/>
      <c r="E52" s="111"/>
      <c r="F52" s="75"/>
      <c r="G52" s="75"/>
    </row>
    <row r="53" spans="1:7" s="9" customFormat="1" ht="22.5" customHeight="1" x14ac:dyDescent="0.25">
      <c r="A53" s="20" t="s">
        <v>149</v>
      </c>
      <c r="B53" s="162"/>
      <c r="C53" s="10">
        <v>122</v>
      </c>
      <c r="D53" s="110"/>
      <c r="E53" s="111"/>
      <c r="F53" s="75"/>
      <c r="G53" s="75"/>
    </row>
    <row r="54" spans="1:7" s="9" customFormat="1" ht="22.5" customHeight="1" x14ac:dyDescent="0.25">
      <c r="A54" s="20" t="s">
        <v>44</v>
      </c>
      <c r="B54" s="162"/>
      <c r="C54" s="10">
        <v>61</v>
      </c>
      <c r="D54" s="110"/>
      <c r="E54" s="111"/>
      <c r="F54" s="75"/>
      <c r="G54" s="75"/>
    </row>
    <row r="55" spans="1:7" s="9" customFormat="1" ht="22.5" customHeight="1" x14ac:dyDescent="0.25">
      <c r="A55" s="20" t="s">
        <v>145</v>
      </c>
      <c r="B55" s="162"/>
      <c r="C55" s="10">
        <v>27</v>
      </c>
      <c r="D55" s="110"/>
      <c r="E55" s="111"/>
      <c r="F55" s="75"/>
      <c r="G55" s="75"/>
    </row>
    <row r="56" spans="1:7" s="9" customFormat="1" ht="22.5" customHeight="1" x14ac:dyDescent="0.25">
      <c r="A56" s="20" t="s">
        <v>146</v>
      </c>
      <c r="B56" s="162"/>
      <c r="C56" s="10">
        <v>116</v>
      </c>
      <c r="D56" s="110"/>
      <c r="E56" s="111"/>
      <c r="F56" s="75"/>
      <c r="G56" s="75"/>
    </row>
    <row r="57" spans="1:7" s="9" customFormat="1" ht="22.5" customHeight="1" x14ac:dyDescent="0.25">
      <c r="A57" s="20" t="s">
        <v>152</v>
      </c>
      <c r="B57" s="162"/>
      <c r="C57" s="10">
        <v>310</v>
      </c>
      <c r="D57" s="110"/>
      <c r="E57" s="111"/>
      <c r="F57" s="75"/>
      <c r="G57" s="75"/>
    </row>
    <row r="58" spans="1:7" s="9" customFormat="1" ht="22.5" customHeight="1" x14ac:dyDescent="0.25">
      <c r="A58" s="20" t="s">
        <v>0</v>
      </c>
      <c r="B58" s="162"/>
      <c r="C58" s="100">
        <f>SUM(C50:C57)</f>
        <v>647</v>
      </c>
      <c r="D58" s="112"/>
      <c r="E58" s="112"/>
      <c r="F58" s="75"/>
      <c r="G58" s="75"/>
    </row>
    <row r="59" spans="1:7" ht="34.5" customHeight="1" x14ac:dyDescent="0.25">
      <c r="A59" s="85" t="s">
        <v>136</v>
      </c>
      <c r="B59" s="79" t="s">
        <v>22</v>
      </c>
      <c r="C59" s="47" t="str">
        <f>C49</f>
        <v>ABRIL</v>
      </c>
      <c r="D59" s="108"/>
      <c r="E59" s="108"/>
      <c r="F59" s="75"/>
      <c r="G59" s="75"/>
    </row>
    <row r="60" spans="1:7" ht="50.25" customHeight="1" x14ac:dyDescent="0.25">
      <c r="A60" s="93" t="s">
        <v>41</v>
      </c>
      <c r="B60" s="32" t="s">
        <v>134</v>
      </c>
      <c r="C60" s="10">
        <v>532</v>
      </c>
      <c r="D60" s="113"/>
      <c r="E60" s="113"/>
      <c r="F60" s="75"/>
      <c r="G60" s="75"/>
    </row>
    <row r="61" spans="1:7" s="9" customFormat="1" ht="27" customHeight="1" x14ac:dyDescent="0.25">
      <c r="A61" s="93" t="s">
        <v>138</v>
      </c>
      <c r="B61" s="21" t="s">
        <v>137</v>
      </c>
      <c r="C61" s="10">
        <v>10338</v>
      </c>
      <c r="D61" s="113"/>
      <c r="E61" s="113"/>
      <c r="F61" s="75"/>
      <c r="G61" s="75"/>
    </row>
    <row r="62" spans="1:7" s="9" customFormat="1" ht="41.25" customHeight="1" x14ac:dyDescent="0.25">
      <c r="A62" s="85" t="s">
        <v>135</v>
      </c>
      <c r="B62" s="79" t="s">
        <v>22</v>
      </c>
      <c r="C62" s="47" t="str">
        <f>C59</f>
        <v>ABRIL</v>
      </c>
      <c r="D62" s="108"/>
      <c r="E62" s="108"/>
      <c r="F62" s="75"/>
      <c r="G62" s="75"/>
    </row>
    <row r="63" spans="1:7" ht="45" customHeight="1" x14ac:dyDescent="0.25">
      <c r="A63" s="93" t="s">
        <v>42</v>
      </c>
      <c r="B63" s="53" t="s">
        <v>126</v>
      </c>
      <c r="C63" s="10">
        <v>17196</v>
      </c>
      <c r="D63" s="113"/>
      <c r="E63" s="113"/>
      <c r="F63" s="75"/>
      <c r="G63" s="75"/>
    </row>
    <row r="64" spans="1:7" ht="34.5" customHeight="1" x14ac:dyDescent="0.25">
      <c r="A64" s="93" t="s">
        <v>139</v>
      </c>
      <c r="B64" s="21" t="s">
        <v>137</v>
      </c>
      <c r="C64" s="10">
        <v>18513</v>
      </c>
      <c r="D64" s="113"/>
      <c r="E64" s="113"/>
      <c r="F64" s="75"/>
      <c r="G64" s="75"/>
    </row>
    <row r="65" spans="1:8" ht="45" customHeight="1" x14ac:dyDescent="0.25">
      <c r="A65" s="85" t="s">
        <v>45</v>
      </c>
      <c r="B65" s="79" t="s">
        <v>22</v>
      </c>
      <c r="C65" s="47" t="str">
        <f>C62</f>
        <v>ABRIL</v>
      </c>
      <c r="D65" s="108"/>
      <c r="E65" s="108"/>
      <c r="F65" s="75"/>
      <c r="G65" s="75"/>
    </row>
    <row r="66" spans="1:8" ht="33.75" customHeight="1" x14ac:dyDescent="0.25">
      <c r="A66" s="93" t="s">
        <v>46</v>
      </c>
      <c r="B66" s="13" t="s">
        <v>166</v>
      </c>
      <c r="C66" s="94">
        <v>121</v>
      </c>
      <c r="D66" s="114"/>
      <c r="E66" s="114"/>
      <c r="F66" s="75"/>
      <c r="G66" s="75"/>
    </row>
    <row r="67" spans="1:8" ht="22.5" customHeight="1" x14ac:dyDescent="0.25">
      <c r="A67" s="152" t="s">
        <v>47</v>
      </c>
      <c r="B67" s="152" t="s">
        <v>22</v>
      </c>
      <c r="C67" s="153" t="str">
        <f>C65</f>
        <v>ABRIL</v>
      </c>
      <c r="D67" s="154"/>
      <c r="E67" s="155"/>
      <c r="F67" s="75"/>
      <c r="G67" s="75"/>
    </row>
    <row r="68" spans="1:8" ht="45" customHeight="1" x14ac:dyDescent="0.25">
      <c r="A68" s="152"/>
      <c r="B68" s="152"/>
      <c r="C68" s="79" t="str">
        <f>C37</f>
        <v>Ofertados</v>
      </c>
      <c r="D68" s="79" t="str">
        <f>D37</f>
        <v>Agendados</v>
      </c>
      <c r="E68" s="47" t="s">
        <v>159</v>
      </c>
      <c r="F68" s="90" t="str">
        <f>F37</f>
        <v>% Atingida</v>
      </c>
      <c r="G68" s="75"/>
    </row>
    <row r="69" spans="1:8" ht="22.5" customHeight="1" x14ac:dyDescent="0.25">
      <c r="A69" s="19" t="s">
        <v>17</v>
      </c>
      <c r="B69" s="59">
        <v>5</v>
      </c>
      <c r="C69" s="71">
        <v>10</v>
      </c>
      <c r="D69" s="71">
        <v>58</v>
      </c>
      <c r="E69" s="54">
        <v>33</v>
      </c>
      <c r="F69" s="125">
        <f>SUM(E69/B69*100)/100</f>
        <v>6.6</v>
      </c>
      <c r="G69" s="75"/>
    </row>
    <row r="70" spans="1:8" ht="22.5" customHeight="1" x14ac:dyDescent="0.25">
      <c r="A70" s="19" t="s">
        <v>5</v>
      </c>
      <c r="B70" s="60">
        <v>5</v>
      </c>
      <c r="C70" s="71">
        <v>0</v>
      </c>
      <c r="D70" s="71">
        <v>0</v>
      </c>
      <c r="E70" s="54">
        <v>0</v>
      </c>
      <c r="F70" s="125">
        <f t="shared" ref="F70:F92" si="2">SUM(E70/B70*100)/100</f>
        <v>0</v>
      </c>
      <c r="G70" s="75"/>
    </row>
    <row r="71" spans="1:8" ht="22.5" customHeight="1" x14ac:dyDescent="0.25">
      <c r="A71" s="19" t="s">
        <v>4</v>
      </c>
      <c r="B71" s="60">
        <v>80</v>
      </c>
      <c r="C71" s="71">
        <v>101</v>
      </c>
      <c r="D71" s="71">
        <v>92</v>
      </c>
      <c r="E71" s="54">
        <v>20</v>
      </c>
      <c r="F71" s="125">
        <f t="shared" si="2"/>
        <v>0.25</v>
      </c>
      <c r="G71" s="75"/>
    </row>
    <row r="72" spans="1:8" ht="22.5" customHeight="1" x14ac:dyDescent="0.25">
      <c r="A72" s="19" t="s">
        <v>48</v>
      </c>
      <c r="B72" s="60">
        <v>20</v>
      </c>
      <c r="C72" s="71">
        <v>14</v>
      </c>
      <c r="D72" s="71">
        <v>17</v>
      </c>
      <c r="E72" s="54">
        <v>10</v>
      </c>
      <c r="F72" s="125">
        <f t="shared" si="2"/>
        <v>0.5</v>
      </c>
      <c r="G72" s="75"/>
    </row>
    <row r="73" spans="1:8" ht="22.5" customHeight="1" x14ac:dyDescent="0.25">
      <c r="A73" s="19" t="s">
        <v>18</v>
      </c>
      <c r="B73" s="60">
        <v>50</v>
      </c>
      <c r="C73" s="71">
        <v>132</v>
      </c>
      <c r="D73" s="71">
        <v>48</v>
      </c>
      <c r="E73" s="54">
        <v>178</v>
      </c>
      <c r="F73" s="125">
        <f t="shared" si="2"/>
        <v>3.56</v>
      </c>
      <c r="G73" s="75"/>
    </row>
    <row r="74" spans="1:8" ht="22.5" customHeight="1" x14ac:dyDescent="0.25">
      <c r="A74" s="19" t="s">
        <v>10</v>
      </c>
      <c r="B74" s="60">
        <v>100</v>
      </c>
      <c r="C74" s="71">
        <v>270</v>
      </c>
      <c r="D74" s="71">
        <v>243</v>
      </c>
      <c r="E74" s="54">
        <v>296</v>
      </c>
      <c r="F74" s="125">
        <f t="shared" si="2"/>
        <v>2.96</v>
      </c>
      <c r="G74" s="75"/>
      <c r="H74" s="75"/>
    </row>
    <row r="75" spans="1:8" ht="22.5" customHeight="1" x14ac:dyDescent="0.25">
      <c r="A75" s="19" t="s">
        <v>11</v>
      </c>
      <c r="B75" s="60">
        <v>80</v>
      </c>
      <c r="C75" s="71">
        <v>120</v>
      </c>
      <c r="D75" s="71">
        <v>143</v>
      </c>
      <c r="E75" s="54">
        <v>93</v>
      </c>
      <c r="F75" s="125">
        <f t="shared" si="2"/>
        <v>1.1625000000000001</v>
      </c>
      <c r="G75" s="75"/>
    </row>
    <row r="76" spans="1:8" ht="33.75" customHeight="1" x14ac:dyDescent="0.25">
      <c r="A76" s="19" t="s">
        <v>12</v>
      </c>
      <c r="B76" s="60">
        <v>10</v>
      </c>
      <c r="C76" s="71">
        <v>200</v>
      </c>
      <c r="D76" s="71">
        <v>95</v>
      </c>
      <c r="E76" s="54">
        <v>171</v>
      </c>
      <c r="F76" s="125">
        <f t="shared" si="2"/>
        <v>17.100000000000001</v>
      </c>
      <c r="G76" s="75"/>
    </row>
    <row r="77" spans="1:8" ht="22.5" customHeight="1" x14ac:dyDescent="0.25">
      <c r="A77" s="19" t="s">
        <v>8</v>
      </c>
      <c r="B77" s="60">
        <v>15</v>
      </c>
      <c r="C77" s="71">
        <v>20</v>
      </c>
      <c r="D77" s="71">
        <v>16</v>
      </c>
      <c r="E77" s="54">
        <v>12</v>
      </c>
      <c r="F77" s="125">
        <f t="shared" si="2"/>
        <v>0.8</v>
      </c>
      <c r="G77" s="75"/>
    </row>
    <row r="78" spans="1:8" ht="22.5" customHeight="1" x14ac:dyDescent="0.25">
      <c r="A78" s="19" t="s">
        <v>9</v>
      </c>
      <c r="B78" s="60">
        <v>40</v>
      </c>
      <c r="C78" s="71">
        <v>0</v>
      </c>
      <c r="D78" s="71">
        <v>0</v>
      </c>
      <c r="E78" s="54">
        <v>0</v>
      </c>
      <c r="F78" s="125">
        <f t="shared" si="2"/>
        <v>0</v>
      </c>
      <c r="G78" s="75"/>
    </row>
    <row r="79" spans="1:8" ht="22.5" customHeight="1" x14ac:dyDescent="0.25">
      <c r="A79" s="71" t="s">
        <v>3</v>
      </c>
      <c r="B79" s="60">
        <v>140</v>
      </c>
      <c r="C79" s="71">
        <v>150</v>
      </c>
      <c r="D79" s="71">
        <v>176</v>
      </c>
      <c r="E79" s="54">
        <v>95</v>
      </c>
      <c r="F79" s="125">
        <f t="shared" si="2"/>
        <v>0.6785714285714286</v>
      </c>
      <c r="G79" s="75"/>
    </row>
    <row r="80" spans="1:8" ht="22.5" customHeight="1" x14ac:dyDescent="0.25">
      <c r="A80" s="71" t="s">
        <v>16</v>
      </c>
      <c r="B80" s="60">
        <v>20</v>
      </c>
      <c r="C80" s="71">
        <v>40</v>
      </c>
      <c r="D80" s="71">
        <v>43</v>
      </c>
      <c r="E80" s="54">
        <v>36</v>
      </c>
      <c r="F80" s="125">
        <f t="shared" si="2"/>
        <v>1.8</v>
      </c>
      <c r="G80" s="75"/>
    </row>
    <row r="81" spans="1:7" ht="22.5" customHeight="1" x14ac:dyDescent="0.25">
      <c r="A81" s="71" t="s">
        <v>13</v>
      </c>
      <c r="B81" s="60">
        <v>40</v>
      </c>
      <c r="C81" s="71">
        <v>112</v>
      </c>
      <c r="D81" s="71">
        <v>34</v>
      </c>
      <c r="E81" s="54">
        <v>14</v>
      </c>
      <c r="F81" s="125">
        <f t="shared" si="2"/>
        <v>0.35</v>
      </c>
      <c r="G81" s="75"/>
    </row>
    <row r="82" spans="1:7" ht="22.5" customHeight="1" x14ac:dyDescent="0.25">
      <c r="A82" s="71" t="s">
        <v>130</v>
      </c>
      <c r="B82" s="60">
        <v>200</v>
      </c>
      <c r="C82" s="71">
        <v>396</v>
      </c>
      <c r="D82" s="71">
        <v>34</v>
      </c>
      <c r="E82" s="54">
        <v>299</v>
      </c>
      <c r="F82" s="125">
        <f t="shared" si="2"/>
        <v>1.4950000000000001</v>
      </c>
      <c r="G82" s="75"/>
    </row>
    <row r="83" spans="1:7" ht="22.5" customHeight="1" x14ac:dyDescent="0.25">
      <c r="A83" s="71" t="s">
        <v>14</v>
      </c>
      <c r="B83" s="60">
        <v>30</v>
      </c>
      <c r="C83" s="71">
        <v>96</v>
      </c>
      <c r="D83" s="71">
        <v>103</v>
      </c>
      <c r="E83" s="54">
        <v>75</v>
      </c>
      <c r="F83" s="125">
        <f t="shared" si="2"/>
        <v>2.5</v>
      </c>
      <c r="G83" s="75"/>
    </row>
    <row r="84" spans="1:7" ht="32.25" customHeight="1" x14ac:dyDescent="0.25">
      <c r="A84" s="71" t="s">
        <v>156</v>
      </c>
      <c r="B84" s="60">
        <v>5</v>
      </c>
      <c r="C84" s="71">
        <v>4</v>
      </c>
      <c r="D84" s="71">
        <v>0</v>
      </c>
      <c r="E84" s="54">
        <v>1</v>
      </c>
      <c r="F84" s="125">
        <f t="shared" si="2"/>
        <v>0.2</v>
      </c>
      <c r="G84" s="75"/>
    </row>
    <row r="85" spans="1:7" ht="31.5" customHeight="1" x14ac:dyDescent="0.25">
      <c r="A85" s="71" t="s">
        <v>157</v>
      </c>
      <c r="B85" s="60">
        <v>10</v>
      </c>
      <c r="C85" s="71">
        <v>20</v>
      </c>
      <c r="D85" s="71">
        <v>22</v>
      </c>
      <c r="E85" s="54">
        <v>19</v>
      </c>
      <c r="F85" s="125">
        <f t="shared" si="2"/>
        <v>1.9</v>
      </c>
      <c r="G85" s="75"/>
    </row>
    <row r="86" spans="1:7" ht="35.25" customHeight="1" x14ac:dyDescent="0.25">
      <c r="A86" s="19" t="s">
        <v>128</v>
      </c>
      <c r="B86" s="60">
        <v>5</v>
      </c>
      <c r="C86" s="71">
        <v>8</v>
      </c>
      <c r="D86" s="71">
        <v>9</v>
      </c>
      <c r="E86" s="54">
        <v>6</v>
      </c>
      <c r="F86" s="125">
        <f t="shared" si="2"/>
        <v>1.2</v>
      </c>
      <c r="G86" s="75"/>
    </row>
    <row r="87" spans="1:7" ht="33" customHeight="1" x14ac:dyDescent="0.25">
      <c r="A87" s="71" t="s">
        <v>1</v>
      </c>
      <c r="B87" s="60">
        <v>70</v>
      </c>
      <c r="C87" s="71">
        <v>176</v>
      </c>
      <c r="D87" s="71">
        <v>212</v>
      </c>
      <c r="E87" s="54">
        <v>388</v>
      </c>
      <c r="F87" s="125">
        <f t="shared" si="2"/>
        <v>5.5428571428571418</v>
      </c>
      <c r="G87" s="75"/>
    </row>
    <row r="88" spans="1:7" ht="22.5" customHeight="1" x14ac:dyDescent="0.25">
      <c r="A88" s="71" t="s">
        <v>15</v>
      </c>
      <c r="B88" s="60">
        <v>30</v>
      </c>
      <c r="C88" s="71">
        <v>40</v>
      </c>
      <c r="D88" s="71">
        <v>50</v>
      </c>
      <c r="E88" s="54">
        <v>35</v>
      </c>
      <c r="F88" s="125">
        <f t="shared" si="2"/>
        <v>1.1666666666666667</v>
      </c>
      <c r="G88" s="75"/>
    </row>
    <row r="89" spans="1:7" ht="22.5" customHeight="1" x14ac:dyDescent="0.25">
      <c r="A89" s="71" t="s">
        <v>129</v>
      </c>
      <c r="B89" s="60">
        <v>500</v>
      </c>
      <c r="C89" s="71">
        <v>660</v>
      </c>
      <c r="D89" s="71">
        <v>146</v>
      </c>
      <c r="E89" s="54">
        <v>607</v>
      </c>
      <c r="F89" s="125">
        <f t="shared" si="2"/>
        <v>1.214</v>
      </c>
      <c r="G89" s="75"/>
    </row>
    <row r="90" spans="1:7" ht="22.5" customHeight="1" x14ac:dyDescent="0.25">
      <c r="A90" s="71" t="s">
        <v>131</v>
      </c>
      <c r="B90" s="60">
        <v>120</v>
      </c>
      <c r="C90" s="71">
        <v>926</v>
      </c>
      <c r="D90" s="71">
        <v>555</v>
      </c>
      <c r="E90" s="54">
        <v>584</v>
      </c>
      <c r="F90" s="125">
        <f t="shared" si="2"/>
        <v>4.8666666666666663</v>
      </c>
      <c r="G90" s="75"/>
    </row>
    <row r="91" spans="1:7" ht="22.5" customHeight="1" x14ac:dyDescent="0.25">
      <c r="A91" s="71" t="s">
        <v>7</v>
      </c>
      <c r="B91" s="60">
        <v>10</v>
      </c>
      <c r="C91" s="71">
        <v>0</v>
      </c>
      <c r="D91" s="71">
        <v>0</v>
      </c>
      <c r="E91" s="54">
        <v>0</v>
      </c>
      <c r="F91" s="125">
        <f t="shared" si="2"/>
        <v>0</v>
      </c>
      <c r="G91" s="75"/>
    </row>
    <row r="92" spans="1:7" ht="22.5" customHeight="1" x14ac:dyDescent="0.25">
      <c r="A92" s="71" t="s">
        <v>115</v>
      </c>
      <c r="B92" s="60">
        <v>10</v>
      </c>
      <c r="C92" s="71">
        <v>10</v>
      </c>
      <c r="D92" s="71">
        <v>13</v>
      </c>
      <c r="E92" s="54">
        <v>10</v>
      </c>
      <c r="F92" s="125">
        <f t="shared" si="2"/>
        <v>1</v>
      </c>
      <c r="G92" s="75"/>
    </row>
    <row r="93" spans="1:7" ht="22.5" customHeight="1" x14ac:dyDescent="0.25">
      <c r="A93" s="21" t="s">
        <v>0</v>
      </c>
      <c r="B93" s="59">
        <f>SUM(B69:B92)</f>
        <v>1595</v>
      </c>
      <c r="C93" s="95">
        <f>SUM(C69:C92)</f>
        <v>3505</v>
      </c>
      <c r="D93" s="95">
        <f>SUM(D69:D92)</f>
        <v>2109</v>
      </c>
      <c r="E93" s="123">
        <f>SUM(E69:E92)</f>
        <v>2982</v>
      </c>
      <c r="F93" s="62">
        <f>E93/B93</f>
        <v>1.8695924764890282</v>
      </c>
      <c r="G93" s="75"/>
    </row>
    <row r="94" spans="1:7" ht="33" customHeight="1" x14ac:dyDescent="0.25">
      <c r="A94" s="85" t="s">
        <v>49</v>
      </c>
      <c r="B94" s="79" t="s">
        <v>22</v>
      </c>
      <c r="C94" s="115" t="str">
        <f>C65</f>
        <v>ABRIL</v>
      </c>
      <c r="D94" s="108"/>
      <c r="E94" s="108">
        <v>98</v>
      </c>
      <c r="F94" s="75"/>
      <c r="G94" s="75"/>
    </row>
    <row r="95" spans="1:7" ht="29.25" customHeight="1" x14ac:dyDescent="0.25">
      <c r="A95" s="20" t="s">
        <v>50</v>
      </c>
      <c r="B95" s="61" t="s">
        <v>164</v>
      </c>
      <c r="C95" s="102">
        <v>4695</v>
      </c>
      <c r="D95" s="116"/>
      <c r="E95" s="116"/>
      <c r="F95" s="75"/>
      <c r="G95" s="75"/>
    </row>
    <row r="96" spans="1:7" s="9" customFormat="1" ht="22.5" customHeight="1" x14ac:dyDescent="0.25">
      <c r="A96" s="96" t="s">
        <v>132</v>
      </c>
      <c r="B96" s="23" t="s">
        <v>39</v>
      </c>
      <c r="C96" s="102">
        <v>121</v>
      </c>
      <c r="D96" s="116"/>
      <c r="E96" s="116"/>
      <c r="F96" s="75"/>
      <c r="G96" s="75"/>
    </row>
    <row r="97" spans="1:7" ht="29.25" customHeight="1" x14ac:dyDescent="0.25">
      <c r="A97" s="85" t="s">
        <v>51</v>
      </c>
      <c r="B97" s="79" t="s">
        <v>22</v>
      </c>
      <c r="C97" s="47" t="str">
        <f>C94</f>
        <v>ABRIL</v>
      </c>
      <c r="D97" s="108"/>
      <c r="E97" s="108"/>
      <c r="F97" s="75"/>
      <c r="G97" s="75"/>
    </row>
    <row r="98" spans="1:7" ht="22.5" customHeight="1" x14ac:dyDescent="0.25">
      <c r="A98" s="20" t="s">
        <v>52</v>
      </c>
      <c r="B98" s="72" t="s">
        <v>39</v>
      </c>
      <c r="C98" s="102">
        <v>380</v>
      </c>
      <c r="D98" s="117"/>
      <c r="E98" s="117"/>
      <c r="F98" s="75"/>
      <c r="G98" s="75"/>
    </row>
    <row r="99" spans="1:7" ht="22.5" customHeight="1" x14ac:dyDescent="0.25">
      <c r="A99" s="20" t="s">
        <v>53</v>
      </c>
      <c r="B99" s="72" t="s">
        <v>39</v>
      </c>
      <c r="C99" s="103">
        <v>0</v>
      </c>
      <c r="D99" s="117"/>
      <c r="E99" s="117"/>
      <c r="F99" s="75"/>
      <c r="G99" s="75"/>
    </row>
    <row r="100" spans="1:7" ht="22.5" customHeight="1" x14ac:dyDescent="0.25">
      <c r="A100" s="20" t="s">
        <v>54</v>
      </c>
      <c r="B100" s="72" t="s">
        <v>39</v>
      </c>
      <c r="C100" s="102">
        <v>380</v>
      </c>
      <c r="D100" s="117"/>
      <c r="E100" s="117"/>
      <c r="F100" s="75"/>
      <c r="G100" s="75"/>
    </row>
    <row r="101" spans="1:7" ht="22.5" customHeight="1" x14ac:dyDescent="0.25">
      <c r="A101" s="20" t="s">
        <v>55</v>
      </c>
      <c r="B101" s="72" t="s">
        <v>39</v>
      </c>
      <c r="C101" s="103">
        <v>190</v>
      </c>
      <c r="D101" s="117"/>
      <c r="E101" s="117"/>
      <c r="F101" s="75"/>
      <c r="G101" s="75"/>
    </row>
    <row r="102" spans="1:7" ht="22.5" customHeight="1" x14ac:dyDescent="0.25">
      <c r="A102" s="70" t="s">
        <v>56</v>
      </c>
      <c r="B102" s="72" t="s">
        <v>39</v>
      </c>
      <c r="C102" s="101">
        <v>0</v>
      </c>
      <c r="D102" s="114"/>
      <c r="E102" s="114"/>
      <c r="F102" s="75"/>
      <c r="G102" s="75"/>
    </row>
    <row r="103" spans="1:7" ht="22.5" customHeight="1" x14ac:dyDescent="0.25">
      <c r="A103" s="13" t="s">
        <v>0</v>
      </c>
      <c r="B103" s="73" t="s">
        <v>39</v>
      </c>
      <c r="C103" s="11">
        <f>SUM(C98:C102)</f>
        <v>950</v>
      </c>
      <c r="D103" s="118"/>
      <c r="E103" s="118"/>
      <c r="F103" s="75"/>
      <c r="G103" s="75"/>
    </row>
    <row r="104" spans="1:7" ht="51" customHeight="1" x14ac:dyDescent="0.25">
      <c r="A104" s="85" t="s">
        <v>57</v>
      </c>
      <c r="B104" s="79" t="s">
        <v>22</v>
      </c>
      <c r="C104" s="47" t="str">
        <f>C97</f>
        <v>ABRIL</v>
      </c>
      <c r="D104" s="108"/>
      <c r="E104" s="108"/>
      <c r="F104" s="75"/>
      <c r="G104" s="75"/>
    </row>
    <row r="105" spans="1:7" ht="22.5" customHeight="1" x14ac:dyDescent="0.25">
      <c r="A105" s="97" t="s">
        <v>58</v>
      </c>
      <c r="B105" s="51">
        <v>180</v>
      </c>
      <c r="C105" s="99">
        <v>0</v>
      </c>
      <c r="D105" s="119"/>
      <c r="E105" s="119"/>
      <c r="F105" s="75"/>
      <c r="G105" s="75"/>
    </row>
    <row r="106" spans="1:7" ht="22.5" customHeight="1" x14ac:dyDescent="0.25">
      <c r="A106" s="93" t="s">
        <v>59</v>
      </c>
      <c r="B106" s="21">
        <v>270</v>
      </c>
      <c r="C106" s="103">
        <v>0</v>
      </c>
      <c r="D106" s="117"/>
      <c r="E106" s="117"/>
      <c r="F106" s="75"/>
      <c r="G106" s="75"/>
    </row>
    <row r="107" spans="1:7" ht="22.5" customHeight="1" x14ac:dyDescent="0.25">
      <c r="A107" s="51" t="s">
        <v>0</v>
      </c>
      <c r="B107" s="51">
        <f>SUM(B105:B106)</f>
        <v>450</v>
      </c>
      <c r="C107" s="11">
        <f>SUM(C105:C106)</f>
        <v>0</v>
      </c>
      <c r="D107" s="118"/>
      <c r="E107" s="118"/>
      <c r="F107" s="75"/>
      <c r="G107" s="75"/>
    </row>
    <row r="108" spans="1:7" ht="66" customHeight="1" x14ac:dyDescent="0.25">
      <c r="A108" s="85" t="s">
        <v>60</v>
      </c>
      <c r="B108" s="79" t="s">
        <v>22</v>
      </c>
      <c r="C108" s="47" t="str">
        <f>C104</f>
        <v>ABRIL</v>
      </c>
      <c r="D108" s="108"/>
      <c r="E108" s="108"/>
      <c r="F108" s="75"/>
      <c r="G108" s="75"/>
    </row>
    <row r="109" spans="1:7" ht="22.5" customHeight="1" x14ac:dyDescent="0.25">
      <c r="A109" s="93" t="s">
        <v>61</v>
      </c>
      <c r="B109" s="21">
        <v>80</v>
      </c>
      <c r="C109" s="99">
        <v>0</v>
      </c>
      <c r="D109" s="119"/>
      <c r="E109" s="119"/>
      <c r="F109" s="75"/>
      <c r="G109" s="75"/>
    </row>
    <row r="110" spans="1:7" ht="22.5" customHeight="1" x14ac:dyDescent="0.25">
      <c r="A110" s="93" t="s">
        <v>62</v>
      </c>
      <c r="B110" s="21">
        <v>60</v>
      </c>
      <c r="C110" s="99">
        <v>0</v>
      </c>
      <c r="D110" s="119"/>
      <c r="E110" s="119"/>
      <c r="F110" s="75"/>
      <c r="G110" s="75"/>
    </row>
    <row r="111" spans="1:7" ht="22.5" customHeight="1" x14ac:dyDescent="0.25">
      <c r="A111" s="97" t="s">
        <v>63</v>
      </c>
      <c r="B111" s="51">
        <v>35</v>
      </c>
      <c r="C111" s="99">
        <v>0</v>
      </c>
      <c r="D111" s="119"/>
      <c r="E111" s="119"/>
      <c r="F111" s="75"/>
      <c r="G111" s="75"/>
    </row>
    <row r="112" spans="1:7" ht="22.5" customHeight="1" x14ac:dyDescent="0.25">
      <c r="A112" s="96" t="s">
        <v>133</v>
      </c>
      <c r="B112" s="73">
        <v>80</v>
      </c>
      <c r="C112" s="99">
        <v>0</v>
      </c>
      <c r="D112" s="119"/>
      <c r="E112" s="119"/>
      <c r="F112" s="75"/>
      <c r="G112" s="75"/>
    </row>
    <row r="113" spans="1:7" ht="22.5" customHeight="1" x14ac:dyDescent="0.25">
      <c r="A113" s="51" t="s">
        <v>0</v>
      </c>
      <c r="B113" s="51">
        <f>SUM(B109:B112)</f>
        <v>255</v>
      </c>
      <c r="C113" s="11">
        <f>SUM(C109:C112)</f>
        <v>0</v>
      </c>
      <c r="D113" s="118"/>
      <c r="E113" s="118"/>
      <c r="F113" s="75"/>
      <c r="G113" s="75"/>
    </row>
    <row r="114" spans="1:7" ht="46.5" customHeight="1" x14ac:dyDescent="0.25">
      <c r="A114" s="85" t="s">
        <v>64</v>
      </c>
      <c r="B114" s="79" t="s">
        <v>22</v>
      </c>
      <c r="C114" s="47" t="str">
        <f>C108</f>
        <v>ABRIL</v>
      </c>
      <c r="D114" s="108"/>
      <c r="E114" s="108"/>
      <c r="F114" s="75"/>
      <c r="G114" s="75"/>
    </row>
    <row r="115" spans="1:7" ht="22.5" customHeight="1" x14ac:dyDescent="0.25">
      <c r="A115" s="97" t="s">
        <v>65</v>
      </c>
      <c r="B115" s="51">
        <v>546</v>
      </c>
      <c r="C115" s="99">
        <v>449</v>
      </c>
      <c r="D115" s="119"/>
      <c r="E115" s="120"/>
      <c r="F115" s="106">
        <f>C117/B117</f>
        <v>0.82423208191126285</v>
      </c>
      <c r="G115" s="75"/>
    </row>
    <row r="116" spans="1:7" ht="22.5" customHeight="1" x14ac:dyDescent="0.25">
      <c r="A116" s="93" t="s">
        <v>66</v>
      </c>
      <c r="B116" s="21">
        <v>40</v>
      </c>
      <c r="C116" s="103">
        <v>34</v>
      </c>
      <c r="D116" s="117"/>
      <c r="E116" s="117"/>
      <c r="F116" s="75"/>
      <c r="G116" s="75"/>
    </row>
    <row r="117" spans="1:7" ht="22.5" customHeight="1" x14ac:dyDescent="0.25">
      <c r="A117" s="51" t="s">
        <v>0</v>
      </c>
      <c r="B117" s="51">
        <f>SUM(B115:B116)</f>
        <v>586</v>
      </c>
      <c r="C117" s="11">
        <f>SUM(C115:C116)</f>
        <v>483</v>
      </c>
      <c r="D117" s="118"/>
      <c r="E117" s="121"/>
      <c r="F117" s="75"/>
      <c r="G117" s="75"/>
    </row>
    <row r="118" spans="1:7" ht="46.5" customHeight="1" x14ac:dyDescent="0.25">
      <c r="A118" s="85" t="s">
        <v>67</v>
      </c>
      <c r="B118" s="79" t="s">
        <v>22</v>
      </c>
      <c r="C118" s="47" t="str">
        <f>C114</f>
        <v>ABRIL</v>
      </c>
      <c r="D118" s="108"/>
      <c r="E118" s="108"/>
      <c r="F118" s="75"/>
      <c r="G118" s="75"/>
    </row>
    <row r="119" spans="1:7" ht="22.5" customHeight="1" x14ac:dyDescent="0.25">
      <c r="A119" s="93" t="s">
        <v>169</v>
      </c>
      <c r="B119" s="157">
        <v>15000</v>
      </c>
      <c r="C119" s="10">
        <v>1721</v>
      </c>
      <c r="D119" s="113"/>
      <c r="E119" s="113"/>
      <c r="F119" s="75"/>
      <c r="G119" s="75"/>
    </row>
    <row r="120" spans="1:7" s="9" customFormat="1" ht="22.5" customHeight="1" x14ac:dyDescent="0.25">
      <c r="A120" s="93" t="s">
        <v>168</v>
      </c>
      <c r="B120" s="157"/>
      <c r="C120" s="10">
        <v>7446</v>
      </c>
      <c r="D120" s="113"/>
      <c r="E120" s="113"/>
      <c r="F120" s="75"/>
      <c r="G120" s="75"/>
    </row>
    <row r="121" spans="1:7" ht="22.5" customHeight="1" x14ac:dyDescent="0.25">
      <c r="A121" s="51" t="s">
        <v>0</v>
      </c>
      <c r="B121" s="98">
        <f>SUM(B119:B120)</f>
        <v>15000</v>
      </c>
      <c r="C121" s="46">
        <f>SUM(C119:C120)</f>
        <v>9167</v>
      </c>
      <c r="D121" s="122"/>
      <c r="E121" s="122"/>
      <c r="F121" s="75"/>
      <c r="G121" s="75"/>
    </row>
    <row r="122" spans="1:7" ht="22.5" customHeight="1" x14ac:dyDescent="0.25">
      <c r="A122" s="50" t="s">
        <v>173</v>
      </c>
      <c r="B122" s="36"/>
      <c r="C122" s="36"/>
      <c r="D122" s="36"/>
      <c r="E122" s="36"/>
    </row>
    <row r="123" spans="1:7" ht="22.5" customHeight="1" x14ac:dyDescent="0.25"/>
    <row r="124" spans="1:7" ht="15.75" customHeight="1" x14ac:dyDescent="0.25">
      <c r="A124" s="34" t="s">
        <v>150</v>
      </c>
    </row>
    <row r="125" spans="1:7" ht="15.75" customHeight="1" x14ac:dyDescent="0.25"/>
    <row r="126" spans="1:7" ht="15.75" customHeight="1" x14ac:dyDescent="0.25">
      <c r="A126" s="37" t="s">
        <v>151</v>
      </c>
    </row>
    <row r="127" spans="1:7" ht="15.75" customHeight="1" x14ac:dyDescent="0.25"/>
    <row r="128" spans="1:7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</sheetData>
  <mergeCells count="20">
    <mergeCell ref="A67:A68"/>
    <mergeCell ref="B67:B68"/>
    <mergeCell ref="C67:E67"/>
    <mergeCell ref="B119:B120"/>
    <mergeCell ref="B46:B48"/>
    <mergeCell ref="B50:B58"/>
    <mergeCell ref="A1:E1"/>
    <mergeCell ref="G39:I39"/>
    <mergeCell ref="A4:A5"/>
    <mergeCell ref="B4:B5"/>
    <mergeCell ref="A2:E2"/>
    <mergeCell ref="A3:E3"/>
    <mergeCell ref="C4:E4"/>
    <mergeCell ref="A8:A9"/>
    <mergeCell ref="B8:B9"/>
    <mergeCell ref="C8:E8"/>
    <mergeCell ref="A36:A37"/>
    <mergeCell ref="B36:B37"/>
    <mergeCell ref="C36:E36"/>
    <mergeCell ref="B38:B43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61"/>
  <sheetViews>
    <sheetView workbookViewId="0">
      <selection activeCell="F20" sqref="F20"/>
    </sheetView>
  </sheetViews>
  <sheetFormatPr defaultColWidth="14.42578125" defaultRowHeight="15" customHeight="1" x14ac:dyDescent="0.25"/>
  <cols>
    <col min="1" max="1" width="47.7109375" customWidth="1"/>
    <col min="2" max="2" width="5" customWidth="1"/>
    <col min="3" max="3" width="12.7109375" customWidth="1"/>
    <col min="4" max="4" width="14.5703125" customWidth="1"/>
  </cols>
  <sheetData>
    <row r="1" spans="1:4" ht="87" customHeight="1" x14ac:dyDescent="0.25">
      <c r="A1" s="167"/>
      <c r="B1" s="167"/>
      <c r="C1" s="167"/>
      <c r="D1" s="167"/>
    </row>
    <row r="2" spans="1:4" ht="33" customHeight="1" x14ac:dyDescent="0.25">
      <c r="A2" s="173" t="s">
        <v>142</v>
      </c>
      <c r="B2" s="173"/>
      <c r="C2" s="173"/>
      <c r="D2" s="173"/>
    </row>
    <row r="3" spans="1:4" ht="15.75" customHeight="1" x14ac:dyDescent="0.25">
      <c r="A3" s="166" t="s">
        <v>175</v>
      </c>
      <c r="B3" s="166"/>
      <c r="C3" s="166"/>
      <c r="D3" s="166"/>
    </row>
    <row r="4" spans="1:4" ht="31.5" customHeight="1" x14ac:dyDescent="0.25">
      <c r="A4" s="132" t="s">
        <v>116</v>
      </c>
      <c r="B4" s="174" t="s">
        <v>68</v>
      </c>
      <c r="C4" s="175"/>
      <c r="D4" s="47" t="str">
        <f>'Produção 2026'!E5</f>
        <v>Realizados</v>
      </c>
    </row>
    <row r="5" spans="1:4" ht="32.25" customHeight="1" x14ac:dyDescent="0.25">
      <c r="A5" s="129" t="s">
        <v>72</v>
      </c>
      <c r="B5" s="180">
        <v>1</v>
      </c>
      <c r="C5" s="181"/>
      <c r="D5" s="133">
        <f>IF(D7="","",D6/D7)</f>
        <v>1.3085714285714285</v>
      </c>
    </row>
    <row r="6" spans="1:4" ht="15.75" customHeight="1" x14ac:dyDescent="0.25">
      <c r="A6" s="93" t="s">
        <v>70</v>
      </c>
      <c r="B6" s="176"/>
      <c r="C6" s="148"/>
      <c r="D6" s="130">
        <f>'Produção 2026'!C32</f>
        <v>3664</v>
      </c>
    </row>
    <row r="7" spans="1:4" ht="15.75" customHeight="1" x14ac:dyDescent="0.25">
      <c r="A7" s="93" t="s">
        <v>71</v>
      </c>
      <c r="B7" s="177"/>
      <c r="C7" s="148"/>
      <c r="D7" s="130">
        <v>2800</v>
      </c>
    </row>
    <row r="8" spans="1:4" ht="31.5" customHeight="1" x14ac:dyDescent="0.25">
      <c r="A8" s="129" t="s">
        <v>73</v>
      </c>
      <c r="B8" s="178">
        <v>1</v>
      </c>
      <c r="C8" s="179"/>
      <c r="D8" s="133">
        <f>IF(D10="","",D9/D10)</f>
        <v>2.1974921630094042</v>
      </c>
    </row>
    <row r="9" spans="1:4" ht="15.75" customHeight="1" x14ac:dyDescent="0.25">
      <c r="A9" s="93" t="s">
        <v>74</v>
      </c>
      <c r="B9" s="168"/>
      <c r="C9" s="169"/>
      <c r="D9" s="130">
        <f>'Produção 2026'!C93</f>
        <v>3505</v>
      </c>
    </row>
    <row r="10" spans="1:4" ht="15.75" customHeight="1" x14ac:dyDescent="0.25">
      <c r="A10" s="134" t="s">
        <v>75</v>
      </c>
      <c r="B10" s="170"/>
      <c r="C10" s="171"/>
      <c r="D10" s="130">
        <f>'Produção 2026'!B93</f>
        <v>1595</v>
      </c>
    </row>
    <row r="11" spans="1:4" ht="31.5" customHeight="1" x14ac:dyDescent="0.25">
      <c r="A11" s="137" t="s">
        <v>76</v>
      </c>
      <c r="B11" s="139" t="s">
        <v>69</v>
      </c>
      <c r="C11" s="140">
        <v>0.7</v>
      </c>
      <c r="D11" s="138">
        <f>IF(D13="","",D12/D13)</f>
        <v>1</v>
      </c>
    </row>
    <row r="12" spans="1:4" ht="32.25" customHeight="1" x14ac:dyDescent="0.25">
      <c r="A12" s="128" t="s">
        <v>77</v>
      </c>
      <c r="B12" s="171"/>
      <c r="C12" s="171"/>
      <c r="D12" s="130">
        <v>1472</v>
      </c>
    </row>
    <row r="13" spans="1:4" ht="23.25" customHeight="1" x14ac:dyDescent="0.25">
      <c r="A13" s="131" t="s">
        <v>78</v>
      </c>
      <c r="B13" s="172"/>
      <c r="C13" s="172"/>
      <c r="D13" s="130">
        <v>1472</v>
      </c>
    </row>
    <row r="14" spans="1:4" ht="61.5" customHeight="1" x14ac:dyDescent="0.25">
      <c r="A14" s="129" t="s">
        <v>79</v>
      </c>
      <c r="B14" s="139" t="s">
        <v>69</v>
      </c>
      <c r="C14" s="140">
        <v>0.99</v>
      </c>
      <c r="D14" s="133">
        <f>IF(D16="","",D15/D16)</f>
        <v>0.99534883720930234</v>
      </c>
    </row>
    <row r="15" spans="1:4" ht="40.5" customHeight="1" x14ac:dyDescent="0.25">
      <c r="A15" s="128" t="s">
        <v>80</v>
      </c>
      <c r="B15" s="165"/>
      <c r="C15" s="165"/>
      <c r="D15" s="130">
        <v>214</v>
      </c>
    </row>
    <row r="16" spans="1:4" ht="29.25" customHeight="1" x14ac:dyDescent="0.25">
      <c r="A16" s="128" t="s">
        <v>81</v>
      </c>
      <c r="B16" s="166"/>
      <c r="C16" s="166"/>
      <c r="D16" s="130">
        <v>215</v>
      </c>
    </row>
    <row r="17" spans="1:4" ht="46.5" customHeight="1" x14ac:dyDescent="0.25">
      <c r="A17" s="129" t="s">
        <v>82</v>
      </c>
      <c r="B17" s="141" t="s">
        <v>69</v>
      </c>
      <c r="C17" s="140">
        <v>0.05</v>
      </c>
      <c r="D17" s="133">
        <f>IF(D19="","",D18/D19)</f>
        <v>5.146063068291739E-2</v>
      </c>
    </row>
    <row r="18" spans="1:4" ht="18.75" customHeight="1" x14ac:dyDescent="0.25">
      <c r="A18" s="131" t="s">
        <v>83</v>
      </c>
      <c r="B18" s="163"/>
      <c r="C18" s="163"/>
      <c r="D18" s="130">
        <v>532</v>
      </c>
    </row>
    <row r="19" spans="1:4" ht="22.5" customHeight="1" x14ac:dyDescent="0.25">
      <c r="A19" s="145" t="s">
        <v>84</v>
      </c>
      <c r="B19" s="164"/>
      <c r="C19" s="164"/>
      <c r="D19" s="144">
        <v>10338</v>
      </c>
    </row>
    <row r="20" spans="1:4" ht="25.5" customHeight="1" x14ac:dyDescent="0.25">
      <c r="A20" s="135" t="s">
        <v>85</v>
      </c>
      <c r="B20" s="142" t="s">
        <v>86</v>
      </c>
      <c r="C20" s="143">
        <v>5.0000000000000001E-3</v>
      </c>
      <c r="D20" s="133">
        <f>IF(D22="","",D21/D22)</f>
        <v>1</v>
      </c>
    </row>
    <row r="21" spans="1:4" ht="34.5" customHeight="1" x14ac:dyDescent="0.25">
      <c r="A21" s="147" t="s">
        <v>87</v>
      </c>
      <c r="B21" s="163"/>
      <c r="C21" s="163"/>
      <c r="D21" s="146">
        <v>34947.58</v>
      </c>
    </row>
    <row r="22" spans="1:4" ht="33" customHeight="1" x14ac:dyDescent="0.25">
      <c r="A22" s="128" t="s">
        <v>88</v>
      </c>
      <c r="B22" s="164"/>
      <c r="C22" s="164"/>
      <c r="D22" s="136">
        <v>34947.58</v>
      </c>
    </row>
    <row r="23" spans="1:4" ht="15.75" customHeight="1" x14ac:dyDescent="0.25">
      <c r="A23" s="35" t="str">
        <f>'Produção 2026'!A122</f>
        <v>Fonte: MV | SoulMV - POLICLÍNICA DE QUIRINOPOLIS DE 01/04/2026 - 30/04/2026</v>
      </c>
    </row>
    <row r="24" spans="1:4" ht="15.75" customHeight="1" x14ac:dyDescent="0.25"/>
    <row r="25" spans="1:4" ht="15.75" customHeight="1" x14ac:dyDescent="0.25">
      <c r="A25" s="34" t="s">
        <v>150</v>
      </c>
    </row>
    <row r="26" spans="1:4" ht="15.75" customHeight="1" x14ac:dyDescent="0.25"/>
    <row r="27" spans="1:4" ht="15.75" customHeight="1" x14ac:dyDescent="0.25"/>
    <row r="28" spans="1:4" ht="15.75" customHeight="1" x14ac:dyDescent="0.25">
      <c r="A28" s="37" t="s">
        <v>151</v>
      </c>
    </row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</sheetData>
  <mergeCells count="18">
    <mergeCell ref="A1:D1"/>
    <mergeCell ref="B9:C9"/>
    <mergeCell ref="B10:C10"/>
    <mergeCell ref="B12:C12"/>
    <mergeCell ref="B13:C13"/>
    <mergeCell ref="A2:D2"/>
    <mergeCell ref="B4:C4"/>
    <mergeCell ref="A3:D3"/>
    <mergeCell ref="B6:C6"/>
    <mergeCell ref="B7:C7"/>
    <mergeCell ref="B8:C8"/>
    <mergeCell ref="B5:C5"/>
    <mergeCell ref="B21:C21"/>
    <mergeCell ref="B22:C22"/>
    <mergeCell ref="B15:C15"/>
    <mergeCell ref="B16:C16"/>
    <mergeCell ref="B18:C18"/>
    <mergeCell ref="B19:C19"/>
  </mergeCells>
  <pageMargins left="0.7" right="0.7" top="0.75" bottom="0.75" header="0.3" footer="0.3"/>
  <pageSetup paperSize="9" scale="96" fitToWidth="0" orientation="portrait" r:id="rId1"/>
  <rowBreaks count="1" manualBreakCount="1">
    <brk id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88"/>
  <sheetViews>
    <sheetView topLeftCell="A16" workbookViewId="0">
      <selection activeCell="C38" sqref="C38"/>
    </sheetView>
  </sheetViews>
  <sheetFormatPr defaultColWidth="14.42578125" defaultRowHeight="15" customHeight="1" x14ac:dyDescent="0.25"/>
  <cols>
    <col min="1" max="1" width="39.28515625" customWidth="1"/>
    <col min="2" max="2" width="13.42578125" customWidth="1"/>
    <col min="3" max="4" width="17.140625" customWidth="1"/>
    <col min="5" max="5" width="14.7109375" customWidth="1"/>
  </cols>
  <sheetData>
    <row r="1" spans="1:5" ht="81" customHeight="1" x14ac:dyDescent="0.25">
      <c r="A1" s="148"/>
      <c r="B1" s="148"/>
      <c r="C1" s="148"/>
      <c r="D1" s="25"/>
      <c r="E1" s="25"/>
    </row>
    <row r="2" spans="1:5" ht="33.75" customHeight="1" x14ac:dyDescent="0.25">
      <c r="A2" s="149" t="s">
        <v>143</v>
      </c>
      <c r="B2" s="149"/>
      <c r="C2" s="149"/>
      <c r="D2" s="25"/>
      <c r="E2" s="25"/>
    </row>
    <row r="3" spans="1:5" ht="33.75" customHeight="1" x14ac:dyDescent="0.25">
      <c r="A3" s="150" t="s">
        <v>176</v>
      </c>
      <c r="B3" s="150"/>
      <c r="C3" s="150"/>
      <c r="D3" s="25"/>
      <c r="E3" s="25"/>
    </row>
    <row r="4" spans="1:5" ht="27" customHeight="1" x14ac:dyDescent="0.25">
      <c r="A4" s="28" t="s">
        <v>89</v>
      </c>
      <c r="B4" s="186" t="str">
        <f>'Desempenho 2026'!D4</f>
        <v>Realizados</v>
      </c>
      <c r="C4" s="187"/>
      <c r="D4" s="16"/>
      <c r="E4" s="16"/>
    </row>
    <row r="5" spans="1:5" ht="28.5" customHeight="1" x14ac:dyDescent="0.25">
      <c r="A5" s="26" t="s">
        <v>90</v>
      </c>
      <c r="B5" s="188">
        <v>0.12</v>
      </c>
      <c r="C5" s="189"/>
      <c r="D5" s="24"/>
      <c r="E5" s="24"/>
    </row>
    <row r="6" spans="1:5" ht="30" customHeight="1" x14ac:dyDescent="0.25">
      <c r="A6" s="15" t="s">
        <v>91</v>
      </c>
      <c r="B6" s="190">
        <v>0.16</v>
      </c>
      <c r="C6" s="191"/>
      <c r="D6" s="24"/>
      <c r="E6" s="24"/>
    </row>
    <row r="7" spans="1:5" ht="30" x14ac:dyDescent="0.25">
      <c r="A7" s="15" t="s">
        <v>92</v>
      </c>
      <c r="B7" s="192">
        <v>0.09</v>
      </c>
      <c r="C7" s="193"/>
      <c r="D7" s="24"/>
      <c r="E7" s="24"/>
    </row>
    <row r="8" spans="1:5" ht="30.75" customHeight="1" x14ac:dyDescent="0.25">
      <c r="A8" s="15" t="s">
        <v>93</v>
      </c>
      <c r="B8" s="192">
        <v>0</v>
      </c>
      <c r="C8" s="193"/>
      <c r="D8" s="24"/>
      <c r="E8" s="24"/>
    </row>
    <row r="9" spans="1:5" ht="30" x14ac:dyDescent="0.25">
      <c r="A9" s="15" t="s">
        <v>94</v>
      </c>
      <c r="B9" s="192">
        <v>0.25</v>
      </c>
      <c r="C9" s="193"/>
      <c r="D9" s="24"/>
      <c r="E9" s="24"/>
    </row>
    <row r="10" spans="1:5" ht="30" x14ac:dyDescent="0.25">
      <c r="A10" s="15" t="s">
        <v>95</v>
      </c>
      <c r="B10" s="192">
        <v>0</v>
      </c>
      <c r="C10" s="194"/>
      <c r="D10" s="24"/>
      <c r="E10" s="24"/>
    </row>
    <row r="11" spans="1:5" ht="22.5" customHeight="1" x14ac:dyDescent="0.25">
      <c r="A11" s="4"/>
      <c r="B11" s="4"/>
      <c r="C11" s="4"/>
      <c r="D11" s="27"/>
      <c r="E11" s="27"/>
    </row>
    <row r="12" spans="1:5" ht="25.5" customHeight="1" x14ac:dyDescent="0.25">
      <c r="A12" s="49" t="s">
        <v>96</v>
      </c>
      <c r="B12" s="184" t="s">
        <v>174</v>
      </c>
      <c r="C12" s="185"/>
    </row>
    <row r="13" spans="1:5" ht="31.5" x14ac:dyDescent="0.25">
      <c r="A13" s="2" t="s">
        <v>97</v>
      </c>
      <c r="B13" s="63" t="s">
        <v>98</v>
      </c>
      <c r="C13" s="64" t="s">
        <v>99</v>
      </c>
    </row>
    <row r="14" spans="1:5" x14ac:dyDescent="0.25">
      <c r="A14" s="17" t="s">
        <v>17</v>
      </c>
      <c r="B14" s="29">
        <v>0</v>
      </c>
      <c r="C14" s="65">
        <v>0</v>
      </c>
    </row>
    <row r="15" spans="1:5" ht="15.75" customHeight="1" x14ac:dyDescent="0.25">
      <c r="A15" s="17" t="s">
        <v>5</v>
      </c>
      <c r="B15" s="29">
        <v>0</v>
      </c>
      <c r="C15" s="65">
        <v>0</v>
      </c>
    </row>
    <row r="16" spans="1:5" ht="15.75" customHeight="1" x14ac:dyDescent="0.25">
      <c r="A16" s="17" t="s">
        <v>4</v>
      </c>
      <c r="B16" s="29">
        <v>74</v>
      </c>
      <c r="C16" s="65">
        <v>0.93</v>
      </c>
    </row>
    <row r="17" spans="1:3" x14ac:dyDescent="0.25">
      <c r="A17" s="17" t="s">
        <v>48</v>
      </c>
      <c r="B17" s="29">
        <v>6</v>
      </c>
      <c r="C17" s="65">
        <v>0.6</v>
      </c>
    </row>
    <row r="18" spans="1:3" ht="15.75" customHeight="1" x14ac:dyDescent="0.25">
      <c r="A18" s="17" t="s">
        <v>18</v>
      </c>
      <c r="B18" s="29">
        <v>13</v>
      </c>
      <c r="C18" s="65">
        <v>0.22</v>
      </c>
    </row>
    <row r="19" spans="1:3" ht="15.75" customHeight="1" x14ac:dyDescent="0.25">
      <c r="A19" s="17" t="s">
        <v>10</v>
      </c>
      <c r="B19" s="29">
        <v>91</v>
      </c>
      <c r="C19" s="65">
        <v>0.47</v>
      </c>
    </row>
    <row r="20" spans="1:3" ht="19.5" customHeight="1" x14ac:dyDescent="0.25">
      <c r="A20" s="17" t="s">
        <v>11</v>
      </c>
      <c r="B20" s="29">
        <v>36</v>
      </c>
      <c r="C20" s="65">
        <v>0.44</v>
      </c>
    </row>
    <row r="21" spans="1:3" ht="15.75" customHeight="1" x14ac:dyDescent="0.25">
      <c r="A21" s="17" t="s">
        <v>12</v>
      </c>
      <c r="B21" s="29">
        <v>16</v>
      </c>
      <c r="C21" s="65">
        <v>0.8</v>
      </c>
    </row>
    <row r="22" spans="1:3" ht="15.75" customHeight="1" x14ac:dyDescent="0.25">
      <c r="A22" s="17" t="s">
        <v>8</v>
      </c>
      <c r="B22" s="29">
        <v>3</v>
      </c>
      <c r="C22" s="65">
        <v>0.33</v>
      </c>
    </row>
    <row r="23" spans="1:3" ht="15.75" customHeight="1" x14ac:dyDescent="0.25">
      <c r="A23" s="17" t="s">
        <v>9</v>
      </c>
      <c r="B23" s="29">
        <v>0</v>
      </c>
      <c r="C23" s="65">
        <v>0</v>
      </c>
    </row>
    <row r="24" spans="1:3" x14ac:dyDescent="0.25">
      <c r="A24" s="17" t="s">
        <v>127</v>
      </c>
      <c r="B24" s="29">
        <v>0</v>
      </c>
      <c r="C24" s="65">
        <v>0</v>
      </c>
    </row>
    <row r="25" spans="1:3" ht="15.75" customHeight="1" x14ac:dyDescent="0.25">
      <c r="A25" s="17" t="s">
        <v>3</v>
      </c>
      <c r="B25" s="29">
        <v>79</v>
      </c>
      <c r="C25" s="65">
        <v>0.62</v>
      </c>
    </row>
    <row r="26" spans="1:3" ht="15.75" customHeight="1" x14ac:dyDescent="0.25">
      <c r="A26" s="17" t="s">
        <v>16</v>
      </c>
      <c r="B26" s="29">
        <v>9</v>
      </c>
      <c r="C26" s="65">
        <v>0.45</v>
      </c>
    </row>
    <row r="27" spans="1:3" ht="15.75" customHeight="1" x14ac:dyDescent="0.25">
      <c r="A27" s="17" t="s">
        <v>13</v>
      </c>
      <c r="B27" s="29">
        <v>33</v>
      </c>
      <c r="C27" s="65">
        <v>0.73</v>
      </c>
    </row>
    <row r="28" spans="1:3" ht="15.75" customHeight="1" x14ac:dyDescent="0.25">
      <c r="A28" s="17" t="s">
        <v>130</v>
      </c>
      <c r="B28" s="29">
        <v>67</v>
      </c>
      <c r="C28" s="65">
        <v>0.28000000000000003</v>
      </c>
    </row>
    <row r="29" spans="1:3" x14ac:dyDescent="0.25">
      <c r="A29" s="17" t="s">
        <v>14</v>
      </c>
      <c r="B29" s="29">
        <v>11</v>
      </c>
      <c r="C29" s="65">
        <v>0.34</v>
      </c>
    </row>
    <row r="30" spans="1:3" x14ac:dyDescent="0.25">
      <c r="A30" s="17" t="s">
        <v>6</v>
      </c>
      <c r="B30" s="29">
        <v>0</v>
      </c>
      <c r="C30" s="65">
        <v>0</v>
      </c>
    </row>
    <row r="31" spans="1:3" s="9" customFormat="1" ht="30" x14ac:dyDescent="0.25">
      <c r="A31" s="1" t="s">
        <v>172</v>
      </c>
      <c r="B31" s="29">
        <v>4</v>
      </c>
      <c r="C31" s="65">
        <v>1</v>
      </c>
    </row>
    <row r="32" spans="1:3" ht="33" customHeight="1" x14ac:dyDescent="0.25">
      <c r="A32" s="1" t="s">
        <v>171</v>
      </c>
      <c r="B32" s="29">
        <v>22</v>
      </c>
      <c r="C32" s="65">
        <v>1</v>
      </c>
    </row>
    <row r="33" spans="1:5" ht="20.25" customHeight="1" x14ac:dyDescent="0.25">
      <c r="A33" s="17" t="s">
        <v>128</v>
      </c>
      <c r="B33" s="29">
        <v>6</v>
      </c>
      <c r="C33" s="65">
        <v>1</v>
      </c>
    </row>
    <row r="34" spans="1:5" ht="15.75" customHeight="1" x14ac:dyDescent="0.25">
      <c r="A34" s="17" t="s">
        <v>1</v>
      </c>
      <c r="B34" s="29">
        <v>66</v>
      </c>
      <c r="C34" s="65">
        <v>0.83</v>
      </c>
    </row>
    <row r="35" spans="1:5" x14ac:dyDescent="0.25">
      <c r="A35" s="17" t="s">
        <v>2</v>
      </c>
      <c r="B35" s="29">
        <v>0</v>
      </c>
      <c r="C35" s="65">
        <v>0</v>
      </c>
    </row>
    <row r="36" spans="1:5" ht="15.75" customHeight="1" x14ac:dyDescent="0.25">
      <c r="A36" s="17" t="s">
        <v>15</v>
      </c>
      <c r="B36" s="29">
        <v>9</v>
      </c>
      <c r="C36" s="65">
        <v>0.3</v>
      </c>
    </row>
    <row r="37" spans="1:5" ht="15.75" customHeight="1" x14ac:dyDescent="0.25">
      <c r="A37" s="17" t="s">
        <v>129</v>
      </c>
      <c r="B37" s="29">
        <v>137</v>
      </c>
      <c r="C37" s="65">
        <v>0.31</v>
      </c>
    </row>
    <row r="38" spans="1:5" ht="15.75" customHeight="1" x14ac:dyDescent="0.25">
      <c r="A38" s="17" t="s">
        <v>131</v>
      </c>
      <c r="B38" s="29">
        <v>279</v>
      </c>
      <c r="C38" s="65">
        <v>0.73</v>
      </c>
    </row>
    <row r="39" spans="1:5" ht="18" customHeight="1" x14ac:dyDescent="0.25">
      <c r="A39" s="17" t="s">
        <v>7</v>
      </c>
      <c r="B39" s="29">
        <v>0</v>
      </c>
      <c r="C39" s="65">
        <v>0</v>
      </c>
    </row>
    <row r="40" spans="1:5" ht="18" customHeight="1" x14ac:dyDescent="0.25">
      <c r="A40" s="18" t="s">
        <v>115</v>
      </c>
      <c r="B40" s="30">
        <v>1</v>
      </c>
      <c r="C40" s="66">
        <v>0.2</v>
      </c>
    </row>
    <row r="41" spans="1:5" s="9" customFormat="1" ht="22.5" customHeight="1" x14ac:dyDescent="0.25">
      <c r="A41" s="19" t="s">
        <v>0</v>
      </c>
      <c r="B41" s="31">
        <f>SUM(B14:B40)</f>
        <v>962</v>
      </c>
      <c r="C41" s="67">
        <f>MEDIAN(C14:C40)</f>
        <v>0.34</v>
      </c>
    </row>
    <row r="42" spans="1:5" ht="23.25" customHeight="1" x14ac:dyDescent="0.25">
      <c r="A42" s="5"/>
      <c r="B42" s="4"/>
      <c r="C42" s="4"/>
      <c r="D42" s="69"/>
      <c r="E42" s="69"/>
    </row>
    <row r="43" spans="1:5" ht="13.5" customHeight="1" x14ac:dyDescent="0.25">
      <c r="A43" s="48" t="s">
        <v>101</v>
      </c>
      <c r="B43" s="182" t="str">
        <f>B12</f>
        <v>ABRIL</v>
      </c>
      <c r="C43" s="183"/>
      <c r="D43" s="9"/>
      <c r="E43" s="9"/>
    </row>
    <row r="44" spans="1:5" ht="13.5" customHeight="1" x14ac:dyDescent="0.25">
      <c r="A44" s="2" t="s">
        <v>102</v>
      </c>
      <c r="B44" s="33" t="s">
        <v>104</v>
      </c>
      <c r="C44" s="22" t="s">
        <v>103</v>
      </c>
    </row>
    <row r="45" spans="1:5" ht="13.5" customHeight="1" x14ac:dyDescent="0.25">
      <c r="A45" s="6" t="s">
        <v>105</v>
      </c>
      <c r="B45" s="43">
        <v>0</v>
      </c>
      <c r="C45" s="45"/>
    </row>
    <row r="46" spans="1:5" ht="13.5" customHeight="1" x14ac:dyDescent="0.25">
      <c r="A46" s="6" t="s">
        <v>106</v>
      </c>
      <c r="B46" s="43">
        <v>0</v>
      </c>
      <c r="C46" s="45"/>
    </row>
    <row r="47" spans="1:5" ht="13.5" customHeight="1" x14ac:dyDescent="0.25">
      <c r="A47" s="6" t="s">
        <v>107</v>
      </c>
      <c r="B47" s="43">
        <v>0</v>
      </c>
      <c r="C47" s="45"/>
    </row>
    <row r="48" spans="1:5" ht="13.5" customHeight="1" x14ac:dyDescent="0.25">
      <c r="A48" s="6" t="s">
        <v>36</v>
      </c>
      <c r="B48" s="43">
        <v>0</v>
      </c>
      <c r="C48" s="45"/>
    </row>
    <row r="49" spans="1:5" ht="13.5" customHeight="1" x14ac:dyDescent="0.25">
      <c r="A49" s="6" t="s">
        <v>108</v>
      </c>
      <c r="B49" s="43">
        <v>0</v>
      </c>
      <c r="C49" s="45"/>
    </row>
    <row r="50" spans="1:5" ht="13.5" customHeight="1" x14ac:dyDescent="0.25">
      <c r="A50" s="6" t="s">
        <v>109</v>
      </c>
      <c r="B50" s="43">
        <v>0</v>
      </c>
      <c r="C50" s="45"/>
    </row>
    <row r="51" spans="1:5" ht="13.5" customHeight="1" x14ac:dyDescent="0.25">
      <c r="A51" s="6" t="s">
        <v>110</v>
      </c>
      <c r="B51" s="43">
        <v>0</v>
      </c>
      <c r="C51" s="45"/>
    </row>
    <row r="52" spans="1:5" ht="13.5" customHeight="1" x14ac:dyDescent="0.25">
      <c r="A52" s="6" t="s">
        <v>111</v>
      </c>
      <c r="B52" s="43">
        <v>0</v>
      </c>
      <c r="C52" s="45"/>
    </row>
    <row r="53" spans="1:5" ht="13.5" customHeight="1" x14ac:dyDescent="0.25">
      <c r="A53" s="6" t="s">
        <v>112</v>
      </c>
      <c r="B53" s="43">
        <v>0</v>
      </c>
      <c r="C53" s="45"/>
    </row>
    <row r="54" spans="1:5" ht="13.5" customHeight="1" x14ac:dyDescent="0.25">
      <c r="A54" s="6" t="s">
        <v>113</v>
      </c>
      <c r="B54" s="43">
        <v>0</v>
      </c>
      <c r="C54" s="45"/>
    </row>
    <row r="55" spans="1:5" ht="13.5" customHeight="1" x14ac:dyDescent="0.25">
      <c r="A55" s="7" t="s">
        <v>100</v>
      </c>
      <c r="B55" s="44">
        <v>0</v>
      </c>
      <c r="C55" s="46">
        <f>SUM(C45:C54)</f>
        <v>0</v>
      </c>
    </row>
    <row r="56" spans="1:5" ht="13.5" customHeight="1" x14ac:dyDescent="0.25">
      <c r="A56" s="8"/>
      <c r="B56" s="38"/>
      <c r="C56" s="38"/>
      <c r="D56" s="3"/>
      <c r="E56" s="3"/>
    </row>
    <row r="57" spans="1:5" ht="34.5" customHeight="1" x14ac:dyDescent="0.25">
      <c r="A57" s="49" t="s">
        <v>114</v>
      </c>
      <c r="B57" s="68" t="str">
        <f>B43</f>
        <v>ABRIL</v>
      </c>
      <c r="C57" s="14"/>
    </row>
    <row r="58" spans="1:5" ht="24" customHeight="1" x14ac:dyDescent="0.25">
      <c r="A58" s="40" t="s">
        <v>105</v>
      </c>
      <c r="B58" s="41"/>
      <c r="C58" s="24"/>
    </row>
    <row r="59" spans="1:5" ht="15.75" customHeight="1" x14ac:dyDescent="0.25">
      <c r="A59" s="40" t="s">
        <v>106</v>
      </c>
      <c r="B59" s="41"/>
      <c r="C59" s="24"/>
    </row>
    <row r="60" spans="1:5" ht="15.75" customHeight="1" x14ac:dyDescent="0.25">
      <c r="A60" s="40" t="s">
        <v>107</v>
      </c>
      <c r="B60" s="41"/>
      <c r="C60" s="24"/>
    </row>
    <row r="61" spans="1:5" ht="15.75" customHeight="1" x14ac:dyDescent="0.25">
      <c r="A61" s="40" t="s">
        <v>36</v>
      </c>
      <c r="B61" s="41"/>
      <c r="C61" s="24"/>
    </row>
    <row r="62" spans="1:5" ht="15.75" customHeight="1" x14ac:dyDescent="0.25">
      <c r="A62" s="40" t="s">
        <v>108</v>
      </c>
      <c r="B62" s="41"/>
      <c r="C62" s="24"/>
    </row>
    <row r="63" spans="1:5" ht="15.75" customHeight="1" x14ac:dyDescent="0.25">
      <c r="A63" s="40" t="s">
        <v>109</v>
      </c>
      <c r="B63" s="41">
        <v>1</v>
      </c>
      <c r="C63" s="24"/>
    </row>
    <row r="64" spans="1:5" ht="15.75" customHeight="1" x14ac:dyDescent="0.25">
      <c r="A64" s="40" t="s">
        <v>110</v>
      </c>
      <c r="B64" s="41"/>
      <c r="C64" s="24"/>
    </row>
    <row r="65" spans="1:3" ht="15.75" customHeight="1" x14ac:dyDescent="0.25">
      <c r="A65" s="40" t="s">
        <v>111</v>
      </c>
      <c r="B65" s="41"/>
      <c r="C65" s="24"/>
    </row>
    <row r="66" spans="1:3" ht="15.75" customHeight="1" x14ac:dyDescent="0.25">
      <c r="A66" s="40" t="s">
        <v>112</v>
      </c>
      <c r="B66" s="41"/>
      <c r="C66" s="24"/>
    </row>
    <row r="67" spans="1:3" ht="15.75" customHeight="1" x14ac:dyDescent="0.25">
      <c r="A67" s="40" t="s">
        <v>113</v>
      </c>
      <c r="B67" s="41">
        <v>3</v>
      </c>
      <c r="C67" s="24"/>
    </row>
    <row r="68" spans="1:3" ht="15.75" customHeight="1" x14ac:dyDescent="0.25">
      <c r="A68" s="55" t="s">
        <v>100</v>
      </c>
      <c r="B68" s="42">
        <f>SUM(B58:B67)</f>
        <v>4</v>
      </c>
      <c r="C68" s="39"/>
    </row>
    <row r="69" spans="1:3" ht="15.75" customHeight="1" x14ac:dyDescent="0.25">
      <c r="A69" s="50" t="str">
        <f>'Desempenho 2026'!A23</f>
        <v>Fonte: MV | SoulMV - POLICLÍNICA DE QUIRINOPOLIS DE 01/04/2026 - 30/04/2026</v>
      </c>
      <c r="B69" s="36"/>
      <c r="C69" s="36"/>
    </row>
    <row r="70" spans="1:3" ht="26.25" customHeight="1" x14ac:dyDescent="0.25"/>
    <row r="71" spans="1:3" ht="24.75" customHeight="1" x14ac:dyDescent="0.25">
      <c r="A71" s="34" t="s">
        <v>150</v>
      </c>
    </row>
    <row r="72" spans="1:3" ht="15.75" customHeight="1" x14ac:dyDescent="0.25"/>
    <row r="73" spans="1:3" ht="15.75" customHeight="1" x14ac:dyDescent="0.25"/>
    <row r="74" spans="1:3" ht="15.75" customHeight="1" x14ac:dyDescent="0.25">
      <c r="A74" s="37" t="s">
        <v>151</v>
      </c>
    </row>
    <row r="75" spans="1:3" ht="15.75" customHeight="1" x14ac:dyDescent="0.25"/>
    <row r="76" spans="1:3" ht="15.75" customHeight="1" x14ac:dyDescent="0.25"/>
    <row r="77" spans="1:3" ht="15.75" customHeight="1" x14ac:dyDescent="0.25"/>
    <row r="78" spans="1:3" ht="15.75" customHeight="1" x14ac:dyDescent="0.25"/>
    <row r="79" spans="1:3" ht="15.75" customHeight="1" x14ac:dyDescent="0.25"/>
    <row r="80" spans="1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28.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12">
    <mergeCell ref="B43:C43"/>
    <mergeCell ref="A1:C1"/>
    <mergeCell ref="B12:C12"/>
    <mergeCell ref="A2:C2"/>
    <mergeCell ref="A3:C3"/>
    <mergeCell ref="B4:C4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2026</vt:lpstr>
      <vt:lpstr>Desempenho 2026</vt:lpstr>
      <vt:lpstr>Efetividade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USER</cp:lastModifiedBy>
  <cp:lastPrinted>2026-04-01T14:34:11Z</cp:lastPrinted>
  <dcterms:created xsi:type="dcterms:W3CDTF">2016-06-10T12:45:00Z</dcterms:created>
  <dcterms:modified xsi:type="dcterms:W3CDTF">2026-05-05T15:07:30Z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1046-12.2.0.13215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