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Produção Global 2026" sheetId="1" state="hidden" r:id="rId1"/>
    <sheet name="Produção Externa 2026" sheetId="2" state="visible" r:id="rId2"/>
    <sheet name="Desempenho 2026" sheetId="3" state="visible" r:id="rId3"/>
    <sheet name="Efetividade 2026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<sst xmlns="http://schemas.openxmlformats.org/spreadsheetml/2006/main" count="179" uniqueCount="179">
  <si>
    <t xml:space="preserve">Policlínica Estadual da Região Sudeste – Unidade Quirinópolis  - IPGSE </t>
  </si>
  <si>
    <t xml:space="preserve">Produção Assistencial 2026</t>
  </si>
  <si>
    <t xml:space="preserve">Atendimento Ambulatorial</t>
  </si>
  <si>
    <t xml:space="preserve">Meta mensal  </t>
  </si>
  <si>
    <t>SETEMBRO</t>
  </si>
  <si>
    <t>Ofertados</t>
  </si>
  <si>
    <t>Agendados</t>
  </si>
  <si>
    <t>Realizados</t>
  </si>
  <si>
    <t xml:space="preserve">% Atingida</t>
  </si>
  <si>
    <t xml:space="preserve">Consultas Médicas</t>
  </si>
  <si>
    <t xml:space="preserve">Consultas Multiprofissional</t>
  </si>
  <si>
    <t xml:space="preserve">Consultas Médicas por Especialidades</t>
  </si>
  <si>
    <t xml:space="preserve">Meta mensal </t>
  </si>
  <si>
    <t xml:space="preserve">Angiologia/Cirurgia Vascular</t>
  </si>
  <si>
    <t>Cardiologia</t>
  </si>
  <si>
    <t xml:space="preserve">Coloproctologista </t>
  </si>
  <si>
    <t xml:space="preserve">Clínico Geral – linha do cuidado</t>
  </si>
  <si>
    <t>Dermatologia</t>
  </si>
  <si>
    <t>Endocrinologia</t>
  </si>
  <si>
    <t>Gastroenterologia</t>
  </si>
  <si>
    <t>Ginecologia</t>
  </si>
  <si>
    <t>Hematologia</t>
  </si>
  <si>
    <t>Infectologia</t>
  </si>
  <si>
    <t>Mastologia</t>
  </si>
  <si>
    <t>Nefrologia</t>
  </si>
  <si>
    <t>Neurologia</t>
  </si>
  <si>
    <t xml:space="preserve">Obstetrícia (pré-natal de alto risco)</t>
  </si>
  <si>
    <t xml:space="preserve">Oftalmologia </t>
  </si>
  <si>
    <t>Ortopedia/Traumatologia</t>
  </si>
  <si>
    <t>Otorrinolaringologia</t>
  </si>
  <si>
    <t>Pediatria</t>
  </si>
  <si>
    <t>Pneumologia</t>
  </si>
  <si>
    <t>Psiquiatria</t>
  </si>
  <si>
    <t>Reumatologia</t>
  </si>
  <si>
    <t>Urologia</t>
  </si>
  <si>
    <t>Total</t>
  </si>
  <si>
    <t xml:space="preserve">Especialidades Médicas</t>
  </si>
  <si>
    <t>Anestesiologia</t>
  </si>
  <si>
    <t xml:space="preserve">Consultas Não Médicas por Especialidades</t>
  </si>
  <si>
    <t>Enfermeiro</t>
  </si>
  <si>
    <t>Farmacêutico</t>
  </si>
  <si>
    <t xml:space="preserve">As consultas realizadas pelo Serviço Social deverão ser registradas em separado, e não confi guram consultas ambulatoriais da equipe multi profi ssional,sendo apenas informadas conforme as normas defi nidas pela Secretaria da Saúde – SES/GO
.</t>
  </si>
  <si>
    <t>Fisioterapeuta</t>
  </si>
  <si>
    <t>Fonoaudiólogo</t>
  </si>
  <si>
    <t>Nutricionista</t>
  </si>
  <si>
    <t>Psicólogo</t>
  </si>
  <si>
    <t xml:space="preserve">Consulta Não Médica Exclusa da Meta</t>
  </si>
  <si>
    <t xml:space="preserve">Enfermagem (triagem)</t>
  </si>
  <si>
    <t xml:space="preserve">Sem meta</t>
  </si>
  <si>
    <t xml:space="preserve">Serviço Social</t>
  </si>
  <si>
    <t xml:space="preserve">Práticas Integrativas e complementares - PICS</t>
  </si>
  <si>
    <t>Arteterapia</t>
  </si>
  <si>
    <t xml:space="preserve">Sem Meta</t>
  </si>
  <si>
    <t>Meditação</t>
  </si>
  <si>
    <t>Musicoterapia</t>
  </si>
  <si>
    <t>Ventosa</t>
  </si>
  <si>
    <t>Aromaterapia</t>
  </si>
  <si>
    <t>Auriculoterapia</t>
  </si>
  <si>
    <t>Massoterapia</t>
  </si>
  <si>
    <t>Naturopático</t>
  </si>
  <si>
    <t xml:space="preserve">Consultas Farmacêuticas -  CAEF</t>
  </si>
  <si>
    <t xml:space="preserve">Consultas Farmacêuticas</t>
  </si>
  <si>
    <t xml:space="preserve">≥5% do processos atendidos no mês</t>
  </si>
  <si>
    <t xml:space="preserve">Total  de processos atendidos</t>
  </si>
  <si>
    <t>...</t>
  </si>
  <si>
    <t xml:space="preserve">Dispensação de Medicamentos - CAEF</t>
  </si>
  <si>
    <t xml:space="preserve">Dispensação de medicamentos</t>
  </si>
  <si>
    <r>
      <rPr>
        <b/>
        <sz val="12"/>
        <rFont val="Calibri"/>
      </rPr>
      <t>≥</t>
    </r>
    <r>
      <rPr>
        <b/>
        <sz val="12"/>
        <rFont val="Arial"/>
      </rPr>
      <t xml:space="preserve">50% do processo cadastrados</t>
    </r>
  </si>
  <si>
    <t xml:space="preserve">Total de processos cadastrados</t>
  </si>
  <si>
    <t xml:space="preserve">Procedimentos cirúrgicos ambulatoriais</t>
  </si>
  <si>
    <t xml:space="preserve">Cirurgia Menor Ambulatorial (cma)</t>
  </si>
  <si>
    <t xml:space="preserve">SADT  - Realizado</t>
  </si>
  <si>
    <t>Audiometria</t>
  </si>
  <si>
    <t>Cistoscopia</t>
  </si>
  <si>
    <t>Colonoscopia</t>
  </si>
  <si>
    <t>Colposcopia</t>
  </si>
  <si>
    <t xml:space="preserve">Densitometria Óssea</t>
  </si>
  <si>
    <t xml:space="preserve"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</si>
  <si>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</si>
  <si>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</si>
  <si>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</si>
  <si>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</si>
  <si>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</si>
  <si>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</si>
  <si>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</si>
  <si>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Mamograﬁa</t>
  </si>
  <si>
    <t>MAPA</t>
  </si>
  <si>
    <t xml:space="preserve">Punção aspirativa por agulha fina (PAAF):Mama</t>
  </si>
  <si>
    <t xml:space="preserve">Punção aspirativa por agulha fina (PAAF):Tireoide</t>
  </si>
  <si>
    <t xml:space="preserve">Punção aspirativa por agulha grossa</t>
  </si>
  <si>
    <t>Radiologia</t>
  </si>
  <si>
    <t xml:space="preserve">Teste Ergométrico</t>
  </si>
  <si>
    <t>Tomograﬁa</t>
  </si>
  <si>
    <t>Ultrassonograﬁa </t>
  </si>
  <si>
    <t>Urodinâmica</t>
  </si>
  <si>
    <t>Videolaringoscopia</t>
  </si>
  <si>
    <t xml:space="preserve">SADT INTERNO - 
Laboratório</t>
  </si>
  <si>
    <t xml:space="preserve">Análises clínicas</t>
  </si>
  <si>
    <t xml:space="preserve">Demanda interna</t>
  </si>
  <si>
    <t xml:space="preserve">Patologia Clínica</t>
  </si>
  <si>
    <t>***</t>
  </si>
  <si>
    <t xml:space="preserve">SADT INTERNO - 
Oftalmologia</t>
  </si>
  <si>
    <t>Fundoscopia</t>
  </si>
  <si>
    <t xml:space="preserve">Potencial de acuidade visual</t>
  </si>
  <si>
    <t>Tonometria</t>
  </si>
  <si>
    <t xml:space="preserve">Triagem oftalmológica</t>
  </si>
  <si>
    <t xml:space="preserve">Teste ortóptico</t>
  </si>
  <si>
    <t xml:space="preserve">Centro Especializado em Odontologia (CEO II) - 
Consultas Odontológicas</t>
  </si>
  <si>
    <t xml:space="preserve">Primeira consulta</t>
  </si>
  <si>
    <t xml:space="preserve">Consulta Subsequente</t>
  </si>
  <si>
    <t xml:space="preserve">Centro Especializado em Odontologia (CEO II) - 
Procedimentos por especialidades</t>
  </si>
  <si>
    <t xml:space="preserve">Procedimentos básicos</t>
  </si>
  <si>
    <t xml:space="preserve">Periodontia especializada</t>
  </si>
  <si>
    <t>Endodontia</t>
  </si>
  <si>
    <t xml:space="preserve">Cirurgia Oral</t>
  </si>
  <si>
    <t xml:space="preserve">Clínica de Terapia Renal Substitutiva</t>
  </si>
  <si>
    <t>Hemodiálise</t>
  </si>
  <si>
    <t xml:space="preserve">Treinamento diálise peritoneal</t>
  </si>
  <si>
    <t xml:space="preserve">Transporte para TRS</t>
  </si>
  <si>
    <t xml:space="preserve">VAN 1</t>
  </si>
  <si>
    <t xml:space="preserve">VAN 2</t>
  </si>
  <si>
    <t xml:space="preserve">Fonte: MV | SoulMV - POLICLÍNICA DE QUIRINOPOLIS DE 01/09/2026 - 30/09/2026</t>
  </si>
  <si>
    <t xml:space="preserve">Aprovado pela Diretoria Administrativa :</t>
  </si>
  <si>
    <t xml:space="preserve">Ricardo Martins Sousa</t>
  </si>
  <si>
    <t xml:space="preserve">SADT EXTERNO - Realizado</t>
  </si>
  <si>
    <t xml:space="preserve">Policlínica Estadual da Região Sudeste – Unidade Quirinópolis  -  IPGSE  </t>
  </si>
  <si>
    <t xml:space="preserve">INDICADORES E METAS DE DESEMPENHO SETEMBRO 2026</t>
  </si>
  <si>
    <t xml:space="preserve">Indicador de Desempenho </t>
  </si>
  <si>
    <t xml:space="preserve">Meta Mensal</t>
  </si>
  <si>
    <t xml:space="preserve">1. Razão do Quantitativo de Consultas Ofertadas</t>
  </si>
  <si>
    <t xml:space="preserve">Número de consultas ofertadas</t>
  </si>
  <si>
    <t xml:space="preserve">Número de consultas propostas </t>
  </si>
  <si>
    <t xml:space="preserve">2. Razão do Quantitativo de exames (SADT) Ofertadas</t>
  </si>
  <si>
    <t xml:space="preserve">Número de SADT ofertados</t>
  </si>
  <si>
    <t xml:space="preserve">Número de SADT proposto na metas </t>
  </si>
  <si>
    <t xml:space="preserve">3. Percentual de Exames de Imagem com resultado liberado em até 72 horas</t>
  </si>
  <si>
    <t>≥</t>
  </si>
  <si>
    <t xml:space="preserve">Número de exames de imagem liberados em até 72 horas</t>
  </si>
  <si>
    <t xml:space="preserve">Total de exames de imagem realizados</t>
  </si>
  <si>
    <t xml:space="preserve">4. Taxa de acuracidade de estoque dos medicamentos do Componente Especializado da Assistência Farmacêutica</t>
  </si>
  <si>
    <t xml:space="preserve">Número total de itens contabilizados (estoque físico/estoque sistema) em conformidade</t>
  </si>
  <si>
    <t xml:space="preserve">Número total de itens padronizados cadastrados no sistema</t>
  </si>
  <si>
    <t xml:space="preserve">5. Percentual de consultas farmacêuticas em relação ao número de processos do CEAF atendidos no mês</t>
  </si>
  <si>
    <t xml:space="preserve">Quantitativo de consultas realizadas</t>
  </si>
  <si>
    <t xml:space="preserve">Total de processos atendidos no período</t>
  </si>
  <si>
    <t xml:space="preserve">6. Taxa de perda financeira por vencimento</t>
  </si>
  <si>
    <t>≤</t>
  </si>
  <si>
    <t xml:space="preserve">Valor financeiro da perda de medicamentos padronizados por validade expirada</t>
  </si>
  <si>
    <t xml:space="preserve">Valor financeiro de medicamentos inventariados no período</t>
  </si>
  <si>
    <t xml:space="preserve">Policlínica Estadual da Região Sudeste – Unidade Quirinópolis    - IPGSE</t>
  </si>
  <si>
    <t xml:space="preserve">Indicadores de Efetividade SETEMBRO  2026</t>
  </si>
  <si>
    <t xml:space="preserve">Indicador de Gestão Ambulatorial (%)</t>
  </si>
  <si>
    <t xml:space="preserve">Taxa de Perda Primária Global (%)</t>
  </si>
  <si>
    <t xml:space="preserve">Taxa de Perda Primária Consultas Médicas</t>
  </si>
  <si>
    <t xml:space="preserve">Taxa de Perda Primária Não Médicas</t>
  </si>
  <si>
    <t xml:space="preserve">Taxa de Absenteísmo Global (%)</t>
  </si>
  <si>
    <t xml:space="preserve">Taxa de Absenteísmo Consultas Médicas</t>
  </si>
  <si>
    <t xml:space="preserve">Taxa de Absenteísmo Consultas Não Médicas</t>
  </si>
  <si>
    <t xml:space="preserve">Desaproveitamento SADT</t>
  </si>
  <si>
    <t>Setembro</t>
  </si>
  <si>
    <t>Procedimento</t>
  </si>
  <si>
    <t xml:space="preserve">Perda primária</t>
  </si>
  <si>
    <t>Absenteísmo</t>
  </si>
  <si>
    <t xml:space="preserve">Emissões Otoacústica</t>
  </si>
  <si>
    <t>Nasofibroscopia</t>
  </si>
  <si>
    <t xml:space="preserve">Punção aspirativa por agulha fina (PAAF): mama</t>
  </si>
  <si>
    <t xml:space="preserve">Punção aspirativa por agulha fina (PAAF): tireóide</t>
  </si>
  <si>
    <t xml:space="preserve">Ressonância Magnética</t>
  </si>
  <si>
    <t xml:space="preserve">Taxa de Absenteísmo</t>
  </si>
  <si>
    <t>Profissão</t>
  </si>
  <si>
    <t>Estatutário</t>
  </si>
  <si>
    <t>Celetista</t>
  </si>
  <si>
    <t xml:space="preserve">Técnico de Enfermagem</t>
  </si>
  <si>
    <t>Médicos</t>
  </si>
  <si>
    <t>Biomédico</t>
  </si>
  <si>
    <t xml:space="preserve">Assistente social</t>
  </si>
  <si>
    <t xml:space="preserve">Áreas administrativas e de suporte</t>
  </si>
  <si>
    <t>Geral</t>
  </si>
  <si>
    <t>Rotatividade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</si>
</sst>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m/d/yy"/>
    <numFmt numFmtId="165" formatCode="0.0%"/>
    <numFmt numFmtId="166" formatCode="&quot;R$&quot;\ #,##0.00"/>
  </numFmts>
  <fonts count="19">
    <font>
      <sz val="11.000000"/>
      <name val="Calibri"/>
      <scheme val="minor"/>
    </font>
    <font>
      <sz val="12.000000"/>
      <name val="Arial"/>
    </font>
    <font>
      <b/>
      <sz val="12.000000"/>
      <color theme="0"/>
      <name val="Arial"/>
    </font>
    <font>
      <b/>
      <sz val="12.000000"/>
      <name val="Arial"/>
    </font>
    <font>
      <b/>
      <sz val="12.000000"/>
      <color theme="1"/>
      <name val="Arial"/>
    </font>
    <font>
      <sz val="12.000000"/>
      <color theme="1"/>
      <name val="Arial"/>
    </font>
    <font>
      <sz val="11.000000"/>
      <name val="Arial"/>
    </font>
    <font>
      <sz val="14.000000"/>
      <color theme="0"/>
      <name val="Arial"/>
    </font>
    <font>
      <sz val="8.000000"/>
      <name val="Calibri"/>
      <scheme val="minor"/>
    </font>
    <font>
      <b/>
      <sz val="12.000000"/>
      <color indexed="2"/>
      <name val="Arial"/>
    </font>
    <font>
      <sz val="12.000000"/>
      <color indexed="2"/>
      <name val="Arial"/>
    </font>
    <font>
      <b/>
      <sz val="10.000000"/>
      <name val="Arial"/>
    </font>
    <font>
      <sz val="10.000000"/>
      <name val="Arial"/>
    </font>
    <font>
      <sz val="10.000000"/>
      <name val="Calibri"/>
      <scheme val="minor"/>
    </font>
    <font>
      <b/>
      <sz val="11.000000"/>
      <name val="Calibri"/>
      <scheme val="minor"/>
    </font>
    <font>
      <sz val="11.000000"/>
      <color theme="0"/>
      <name val="Calibri"/>
    </font>
    <font>
      <b/>
      <sz val="12.000000"/>
      <color theme="0"/>
      <name val="Calibri"/>
    </font>
    <font>
      <sz val="11.000000"/>
      <name val="Calibri"/>
    </font>
    <font>
      <b/>
      <sz val="11.000000"/>
      <color theme="0"/>
      <name val="Arial"/>
    </font>
  </fonts>
  <fills count="13">
    <fill>
      <patternFill patternType="none"/>
    </fill>
    <fill>
      <patternFill patternType="gray125"/>
    </fill>
    <fill>
      <patternFill patternType="solid">
        <fgColor theme="4" tint="-0.499984740745262"/>
        <bgColor rgb="FF81D41A"/>
      </patternFill>
    </fill>
    <fill>
      <patternFill patternType="solid">
        <fgColor theme="4" tint="-0.499984740745262"/>
        <bgColor rgb="FFD8D8D8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499984740745262"/>
        <bgColor rgb="FFDDDDDD"/>
      </patternFill>
    </fill>
    <fill>
      <patternFill patternType="solid">
        <fgColor theme="4" tint="-0.499984740745262"/>
      </patternFill>
    </fill>
    <fill>
      <patternFill patternType="solid">
        <fgColor indexed="65"/>
        <bgColor indexed="65"/>
      </patternFill>
    </fill>
    <fill>
      <patternFill patternType="solid">
        <f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4" tint="-0.499984740745262"/>
        <bgColor rgb="FFB2B2B2"/>
      </patternFill>
    </fill>
    <fill>
      <patternFill patternType="solid">
        <fgColor rgb="FFD9D9D9"/>
        <bgColor rgb="FFD9D9D9"/>
      </patternFill>
    </fill>
    <fill>
      <patternFill patternType="solid">
        <fgColor rgb="FFDDDDDD"/>
        <bgColor rgb="FFDDDDDD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theme="0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9" applyNumberFormat="1" applyFont="0" applyFill="0" applyBorder="0" applyProtection="0"/>
  </cellStyleXfs>
  <cellXfs count="154">
    <xf fontId="0" fillId="0" borderId="0" numFmtId="0" xfId="0"/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3" numFmtId="0" xfId="0" applyFont="1" applyFill="1" applyBorder="1" applyAlignment="1">
      <alignment horizontal="center" vertical="center" wrapText="1"/>
    </xf>
    <xf fontId="2" fillId="4" borderId="4" numFmtId="0" xfId="0" applyFont="1" applyFill="1" applyBorder="1" applyAlignment="1">
      <alignment horizontal="center" vertical="center" wrapText="1"/>
    </xf>
    <xf fontId="2" fillId="4" borderId="4" numFmtId="3" xfId="0" applyNumberFormat="1" applyFont="1" applyFill="1" applyBorder="1" applyAlignment="1">
      <alignment horizontal="center" vertical="center" wrapText="1"/>
    </xf>
    <xf fontId="2" fillId="5" borderId="4" numFmtId="16" xfId="0" applyNumberFormat="1" applyFont="1" applyFill="1" applyBorder="1" applyAlignment="1">
      <alignment horizontal="center" vertical="center" wrapText="1"/>
    </xf>
    <xf fontId="2" fillId="6" borderId="4" numFmtId="0" xfId="0" applyFont="1" applyFill="1" applyBorder="1" applyAlignment="1">
      <alignment horizontal="center" vertical="center"/>
    </xf>
    <xf fontId="0" fillId="0" borderId="5" numFmtId="0" xfId="0" applyBorder="1"/>
    <xf fontId="1" fillId="0" borderId="4" numFmtId="0" xfId="0" applyFont="1" applyBorder="1" applyAlignment="1">
      <alignment horizontal="center" vertical="center"/>
    </xf>
    <xf fontId="3" fillId="0" borderId="4" numFmtId="3" xfId="0" applyNumberFormat="1" applyFont="1" applyBorder="1" applyAlignment="1">
      <alignment horizontal="center" vertical="center" wrapText="1"/>
    </xf>
    <xf fontId="1" fillId="0" borderId="4" numFmtId="10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2" fillId="6" borderId="4" numFmtId="3" xfId="0" applyNumberFormat="1" applyFont="1" applyFill="1" applyBorder="1" applyAlignment="1">
      <alignment horizontal="center" vertical="center" wrapText="1"/>
    </xf>
    <xf fontId="2" fillId="6" borderId="4" numFmtId="3" xfId="0" applyNumberFormat="1" applyFont="1" applyFill="1" applyBorder="1" applyAlignment="1">
      <alignment vertical="center" wrapText="1"/>
    </xf>
    <xf fontId="4" fillId="0" borderId="4" numFmtId="3" xfId="0" applyNumberFormat="1" applyFont="1" applyBorder="1" applyAlignment="1">
      <alignment horizontal="center" vertical="center" wrapText="1"/>
    </xf>
    <xf fontId="5" fillId="0" borderId="4" numFmtId="3" xfId="0" applyNumberFormat="1" applyFont="1" applyBorder="1" applyAlignment="1">
      <alignment horizontal="center" vertical="center" wrapText="1"/>
    </xf>
    <xf fontId="6" fillId="0" borderId="3" numFmtId="9" xfId="0" applyNumberFormat="1" applyFont="1" applyBorder="1" applyAlignment="1">
      <alignment horizontal="center" vertical="center"/>
    </xf>
    <xf fontId="1" fillId="0" borderId="4" numFmtId="0" xfId="0" applyFont="1" applyBorder="1" applyAlignment="1" applyProtection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3" fillId="0" borderId="4" numFmtId="9" xfId="0" applyNumberFormat="1" applyFont="1" applyBorder="1" applyAlignment="1">
      <alignment horizontal="center" vertical="center"/>
    </xf>
    <xf fontId="2" fillId="0" borderId="4" numFmtId="16" xfId="0" applyNumberFormat="1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3" fillId="0" borderId="4" numFmtId="10" xfId="0" applyNumberFormat="1" applyFont="1" applyBorder="1" applyAlignment="1">
      <alignment horizontal="center" vertical="center"/>
    </xf>
    <xf fontId="7" fillId="6" borderId="4" numFmtId="16" xfId="0" applyNumberFormat="1" applyFont="1" applyFill="1" applyBorder="1" applyAlignment="1">
      <alignment horizontal="center" vertical="center" wrapText="1"/>
    </xf>
    <xf fontId="8" fillId="0" borderId="0" numFmtId="16" xfId="0" applyNumberFormat="1" applyFont="1" applyAlignment="1">
      <alignment wrapText="1"/>
    </xf>
    <xf fontId="1" fillId="0" borderId="4" numFmtId="3" xfId="0" applyNumberFormat="1" applyFont="1" applyBorder="1" applyAlignment="1">
      <alignment horizontal="center" wrapText="1"/>
    </xf>
    <xf fontId="1" fillId="0" borderId="4" numFmtId="0" xfId="0" applyFont="1" applyBorder="1" applyAlignment="1">
      <alignment horizontal="center" wrapText="1"/>
    </xf>
    <xf fontId="8" fillId="0" borderId="0" numFmtId="0" xfId="0" applyFont="1" applyAlignment="1">
      <alignment horizontal="center" wrapText="1"/>
    </xf>
    <xf fontId="3" fillId="0" borderId="4" numFmtId="0" xfId="0" applyFont="1" applyBorder="1" applyAlignment="1">
      <alignment horizontal="center" vertical="center" wrapText="1"/>
    </xf>
    <xf fontId="3" fillId="0" borderId="4" numFmtId="3" xfId="0" applyNumberFormat="1" applyFont="1" applyBorder="1" applyAlignment="1">
      <alignment horizontal="center" vertical="center"/>
    </xf>
    <xf fontId="2" fillId="5" borderId="6" numFmtId="16" xfId="0" applyNumberFormat="1" applyFont="1" applyFill="1" applyBorder="1" applyAlignment="1">
      <alignment horizontal="center" vertical="center" wrapText="1"/>
    </xf>
    <xf fontId="2" fillId="0" borderId="0" numFmtId="16" xfId="0" applyNumberFormat="1" applyFont="1" applyAlignment="1">
      <alignment vertical="center" wrapText="1"/>
    </xf>
    <xf fontId="1" fillId="0" borderId="4" numFmtId="3" xfId="0" applyNumberFormat="1" applyFont="1" applyBorder="1" applyAlignment="1">
      <alignment horizontal="center" vertical="center"/>
    </xf>
    <xf fontId="1" fillId="0" borderId="0" numFmtId="3" xfId="0" applyNumberFormat="1" applyFont="1" applyAlignment="1">
      <alignment vertical="center"/>
    </xf>
    <xf fontId="1" fillId="0" borderId="0" numFmtId="10" xfId="0" applyNumberFormat="1" applyFont="1" applyAlignment="1">
      <alignment horizontal="center" vertical="center"/>
    </xf>
    <xf fontId="3" fillId="0" borderId="0" numFmtId="3" xfId="0" applyNumberFormat="1" applyFont="1" applyAlignment="1">
      <alignment vertical="center"/>
    </xf>
    <xf fontId="2" fillId="0" borderId="0" numFmtId="16" xfId="0" applyNumberFormat="1" applyFont="1" applyAlignment="1">
      <alignment horizontal="center" vertical="center" wrapText="1"/>
    </xf>
    <xf fontId="9" fillId="0" borderId="0" numFmtId="16" xfId="0" applyNumberFormat="1" applyFont="1" applyAlignment="1">
      <alignment horizontal="center" vertical="center" wrapText="1"/>
    </xf>
    <xf fontId="5" fillId="0" borderId="0" numFmtId="3" xfId="0" applyNumberFormat="1" applyFont="1" applyAlignment="1">
      <alignment horizontal="center" vertical="center" wrapText="1"/>
    </xf>
    <xf fontId="10" fillId="0" borderId="0" numFmtId="3" xfId="0" applyNumberFormat="1" applyFont="1" applyAlignment="1">
      <alignment horizontal="center" vertical="center" wrapText="1"/>
    </xf>
    <xf fontId="4" fillId="0" borderId="0" numFmtId="3" xfId="0" applyNumberFormat="1" applyFont="1" applyAlignment="1">
      <alignment horizontal="center" vertical="center" wrapText="1"/>
    </xf>
    <xf fontId="1" fillId="7" borderId="4" numFmtId="0" xfId="0" applyFont="1" applyFill="1" applyBorder="1" applyAlignment="1">
      <alignment horizontal="center" vertical="center" wrapText="1"/>
    </xf>
    <xf fontId="11" fillId="7" borderId="4" numFmtId="0" xfId="0" applyFont="1" applyFill="1" applyBorder="1" applyAlignment="1">
      <alignment horizontal="center" vertical="center" wrapText="1"/>
    </xf>
    <xf fontId="3" fillId="7" borderId="4" numFmtId="0" xfId="0" applyFont="1" applyFill="1" applyBorder="1" applyAlignment="1">
      <alignment horizontal="center" vertical="center" wrapText="1"/>
    </xf>
    <xf fontId="1" fillId="0" borderId="4" numFmtId="3" xfId="0" applyNumberFormat="1" applyFont="1" applyBorder="1" applyAlignment="1">
      <alignment horizontal="center" vertical="center" wrapText="1"/>
    </xf>
    <xf fontId="1" fillId="0" borderId="0" numFmtId="3" xfId="0" applyNumberFormat="1" applyFont="1" applyAlignment="1">
      <alignment horizontal="center" vertical="center" wrapText="1"/>
    </xf>
    <xf fontId="2" fillId="6" borderId="7" numFmtId="16" xfId="0" applyNumberFormat="1" applyFont="1" applyFill="1" applyBorder="1" applyAlignment="1">
      <alignment horizontal="center" vertical="center" wrapText="1"/>
    </xf>
    <xf fontId="2" fillId="6" borderId="0" numFmtId="16" xfId="0" applyNumberFormat="1" applyFont="1" applyFill="1" applyAlignment="1">
      <alignment horizontal="center" vertical="center" wrapText="1"/>
    </xf>
    <xf fontId="4" fillId="8" borderId="4" numFmtId="3" xfId="0" applyNumberFormat="1" applyFont="1" applyFill="1" applyBorder="1" applyAlignment="1" applyProtection="1">
      <alignment horizontal="center" vertical="center" wrapText="1"/>
    </xf>
    <xf fontId="1" fillId="9" borderId="4" numFmtId="0" xfId="0" applyFont="1" applyFill="1" applyBorder="1" applyAlignment="1">
      <alignment horizontal="center" vertical="center" wrapText="1"/>
    </xf>
    <xf fontId="4" fillId="8" borderId="8" numFmtId="9" xfId="3" applyNumberFormat="1" applyFont="1" applyFill="1" applyBorder="1" applyAlignment="1" applyProtection="1">
      <alignment horizontal="center" vertical="center" wrapText="1"/>
    </xf>
    <xf fontId="4" fillId="8" borderId="4" numFmtId="0" xfId="0" applyFont="1" applyFill="1" applyBorder="1" applyAlignment="1" applyProtection="1">
      <alignment horizontal="center" vertical="center" wrapText="1"/>
    </xf>
    <xf fontId="1" fillId="0" borderId="0" numFmtId="3" xfId="0" applyNumberFormat="1" applyFont="1" applyAlignment="1">
      <alignment horizontal="center" vertical="center"/>
    </xf>
    <xf fontId="3" fillId="0" borderId="4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3" fillId="0" borderId="0" numFmtId="3" xfId="0" applyNumberFormat="1" applyFont="1" applyAlignment="1">
      <alignment horizontal="center" vertical="center"/>
    </xf>
    <xf fontId="1" fillId="7" borderId="4" numFmtId="0" xfId="0" applyFont="1" applyFill="1" applyBorder="1" applyAlignment="1">
      <alignment horizontal="center" vertical="center"/>
    </xf>
    <xf fontId="3" fillId="7" borderId="4" numFmtId="0" xfId="0" applyFont="1" applyFill="1" applyBorder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9" xfId="3" applyNumberFormat="1" applyFont="1" applyAlignment="1">
      <alignment horizontal="center" vertical="center" wrapText="1"/>
    </xf>
    <xf fontId="3" fillId="0" borderId="0" numFmtId="9" xfId="3" applyNumberFormat="1" applyFont="1" applyAlignment="1">
      <alignment horizontal="center" vertical="center"/>
    </xf>
    <xf fontId="3" fillId="7" borderId="4" numFmtId="3" xfId="0" applyNumberFormat="1" applyFont="1" applyFill="1" applyBorder="1" applyAlignment="1">
      <alignment horizontal="center" vertical="center" wrapText="1"/>
    </xf>
    <xf fontId="3" fillId="7" borderId="4" numFmtId="3" xfId="0" applyNumberFormat="1" applyFont="1" applyFill="1" applyBorder="1" applyAlignment="1">
      <alignment horizontal="center" vertical="center"/>
    </xf>
    <xf fontId="4" fillId="0" borderId="4" numFmtId="3" xfId="0" applyNumberFormat="1" applyFont="1" applyBorder="1" applyAlignment="1">
      <alignment horizontal="center" vertical="center"/>
    </xf>
    <xf fontId="4" fillId="0" borderId="0" numFmtId="3" xfId="0" applyNumberFormat="1" applyFont="1" applyAlignment="1">
      <alignment horizontal="center" vertical="center"/>
    </xf>
    <xf fontId="12" fillId="0" borderId="0" numFmtId="3" xfId="0" applyNumberFormat="1" applyFont="1" applyAlignment="1">
      <alignment horizontal="left"/>
    </xf>
    <xf fontId="13" fillId="0" borderId="0" numFmtId="0" xfId="0" applyFont="1"/>
    <xf fontId="14" fillId="0" borderId="0" numFmtId="0" xfId="0" applyFont="1"/>
    <xf fontId="0" fillId="0" borderId="4" numFmtId="0" xfId="0" applyBorder="1" applyAlignment="1">
      <alignment horizontal="center"/>
    </xf>
    <xf fontId="2" fillId="2" borderId="4" numFmtId="0" xfId="0" applyFont="1" applyFill="1" applyBorder="1" applyAlignment="1">
      <alignment horizontal="center" vertical="center"/>
    </xf>
    <xf fontId="2" fillId="10" borderId="4" numFmtId="164" xfId="0" applyNumberFormat="1" applyFont="1" applyFill="1" applyBorder="1" applyAlignment="1">
      <alignment horizontal="center" vertical="center"/>
    </xf>
    <xf fontId="15" fillId="6" borderId="4" numFmtId="0" xfId="0" applyFont="1" applyFill="1" applyBorder="1"/>
    <xf fontId="2" fillId="3" borderId="4" numFmtId="0" xfId="0" applyFont="1" applyFill="1" applyBorder="1" applyAlignment="1">
      <alignment horizontal="center" vertical="center" wrapText="1"/>
    </xf>
    <xf fontId="2" fillId="4" borderId="1" numFmtId="9" xfId="0" applyNumberFormat="1" applyFont="1" applyFill="1" applyBorder="1" applyAlignment="1">
      <alignment horizontal="center" vertical="center" wrapText="1"/>
    </xf>
    <xf fontId="2" fillId="4" borderId="3" numFmtId="9" xfId="0" applyNumberFormat="1" applyFont="1" applyFill="1" applyBorder="1" applyAlignment="1">
      <alignment horizontal="center" vertical="center" wrapText="1"/>
    </xf>
    <xf fontId="2" fillId="3" borderId="4" numFmtId="10" xfId="0" applyNumberFormat="1" applyFont="1" applyFill="1" applyBorder="1" applyAlignment="1">
      <alignment horizontal="center" vertical="center"/>
    </xf>
    <xf fontId="2" fillId="3" borderId="1" numFmtId="9" xfId="0" applyNumberFormat="1" applyFont="1" applyFill="1" applyBorder="1" applyAlignment="1">
      <alignment horizontal="center" vertical="center" wrapText="1"/>
    </xf>
    <xf fontId="2" fillId="3" borderId="3" numFmtId="9" xfId="0" applyNumberFormat="1" applyFont="1" applyFill="1" applyBorder="1" applyAlignment="1">
      <alignment horizontal="center" vertical="center" wrapText="1"/>
    </xf>
    <xf fontId="1" fillId="0" borderId="9" numFmtId="3" xfId="0" applyNumberFormat="1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5" fillId="7" borderId="4" numFmtId="0" xfId="0" applyFont="1" applyFill="1" applyBorder="1" applyAlignment="1">
      <alignment horizontal="center" vertical="center" wrapText="1"/>
    </xf>
    <xf fontId="2" fillId="4" borderId="0" numFmtId="0" xfId="0" applyFont="1" applyFill="1" applyAlignment="1">
      <alignment horizontal="right" vertical="center" wrapText="1"/>
    </xf>
    <xf fontId="2" fillId="4" borderId="0" numFmtId="9" xfId="0" applyNumberFormat="1" applyFont="1" applyFill="1" applyAlignment="1">
      <alignment horizontal="left" vertical="center" wrapText="1"/>
    </xf>
    <xf fontId="2" fillId="3" borderId="3" numFmtId="10" xfId="0" applyNumberFormat="1" applyFont="1" applyFill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 vertical="center"/>
    </xf>
    <xf fontId="2" fillId="3" borderId="0" numFmtId="0" xfId="0" applyFont="1" applyFill="1" applyAlignment="1">
      <alignment horizontal="center" vertical="center"/>
    </xf>
    <xf fontId="1" fillId="0" borderId="4" numFmtId="0" xfId="0" applyFont="1" applyBorder="1" applyAlignment="1">
      <alignment horizontal="center"/>
    </xf>
    <xf fontId="1" fillId="0" borderId="9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/>
    </xf>
    <xf fontId="1" fillId="0" borderId="9" numFmtId="3" xfId="0" applyNumberFormat="1" applyFont="1" applyBorder="1" applyAlignment="1">
      <alignment horizontal="center" vertical="center"/>
    </xf>
    <xf fontId="2" fillId="3" borderId="4" numFmtId="0" xfId="0" applyFont="1" applyFill="1" applyBorder="1" applyAlignment="1">
      <alignment horizontal="center" vertical="center"/>
    </xf>
    <xf fontId="16" fillId="3" borderId="0" numFmtId="0" xfId="0" applyFont="1" applyFill="1" applyAlignment="1">
      <alignment horizontal="right"/>
    </xf>
    <xf fontId="2" fillId="3" borderId="0" numFmtId="165" xfId="0" applyNumberFormat="1" applyFont="1" applyFill="1" applyAlignment="1">
      <alignment horizontal="left"/>
    </xf>
    <xf fontId="1" fillId="0" borderId="6" numFmtId="0" xfId="0" applyFont="1" applyBorder="1" applyAlignment="1">
      <alignment horizontal="center" vertical="center" wrapText="1"/>
    </xf>
    <xf fontId="1" fillId="0" borderId="6" numFmtId="166" xfId="0" applyNumberFormat="1" applyFont="1" applyBorder="1" applyAlignment="1">
      <alignment horizontal="center" vertical="center"/>
    </xf>
    <xf fontId="1" fillId="0" borderId="4" numFmtId="166" xfId="0" applyNumberFormat="1" applyFont="1" applyBorder="1" applyAlignment="1">
      <alignment horizontal="center" vertical="center"/>
    </xf>
    <xf fontId="12" fillId="0" borderId="10" numFmtId="3" xfId="0" applyNumberFormat="1" applyFont="1" applyBorder="1" applyAlignment="1">
      <alignment horizontal="left"/>
    </xf>
    <xf fontId="17" fillId="0" borderId="0" numFmtId="0" xfId="0" applyFont="1"/>
    <xf fontId="2" fillId="2" borderId="4" numFmtId="0" xfId="0" applyFont="1" applyFill="1" applyBorder="1" applyAlignment="1">
      <alignment horizontal="center" vertical="center" wrapText="1"/>
    </xf>
    <xf fontId="3" fillId="11" borderId="6" numFmtId="0" xfId="0" applyFont="1" applyFill="1" applyBorder="1" applyAlignment="1">
      <alignment horizontal="center" vertical="center" wrapText="1"/>
    </xf>
    <xf fontId="3" fillId="12" borderId="1" numFmtId="16" xfId="0" applyNumberFormat="1" applyFont="1" applyFill="1" applyBorder="1" applyAlignment="1">
      <alignment horizontal="center" vertical="center" wrapText="1"/>
    </xf>
    <xf fontId="3" fillId="12" borderId="3" numFmtId="16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1" fillId="0" borderId="6" numFmtId="3" xfId="0" applyNumberFormat="1" applyFont="1" applyBorder="1" applyAlignment="1">
      <alignment horizontal="left" vertical="center" wrapText="1"/>
    </xf>
    <xf fontId="1" fillId="0" borderId="1" numFmtId="9" xfId="0" applyNumberFormat="1" applyFont="1" applyBorder="1" applyAlignment="1">
      <alignment horizontal="center" vertical="center"/>
    </xf>
    <xf fontId="1" fillId="0" borderId="3" numFmtId="9" xfId="0" applyNumberFormat="1" applyFont="1" applyBorder="1" applyAlignment="1">
      <alignment horizontal="center" vertical="center"/>
    </xf>
    <xf fontId="1" fillId="0" borderId="0" numFmtId="10" xfId="0" applyNumberFormat="1" applyFont="1" applyAlignment="1">
      <alignment horizontal="center" vertical="center" wrapText="1"/>
    </xf>
    <xf fontId="1" fillId="0" borderId="4" numFmtId="3" xfId="0" applyNumberFormat="1" applyFont="1" applyBorder="1" applyAlignment="1">
      <alignment horizontal="left" vertical="center" wrapText="1"/>
    </xf>
    <xf fontId="1" fillId="0" borderId="1" numFmtId="9" xfId="3" applyNumberFormat="1" applyFont="1" applyBorder="1" applyAlignment="1">
      <alignment horizontal="center" vertical="center"/>
    </xf>
    <xf fontId="1" fillId="0" borderId="3" numFmtId="9" xfId="3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0" numFmtId="3" xfId="0" applyNumberFormat="1" applyFont="1" applyAlignment="1">
      <alignment horizontal="left"/>
    </xf>
    <xf fontId="1" fillId="0" borderId="0" numFmtId="10" xfId="0" applyNumberFormat="1" applyFont="1" applyAlignment="1">
      <alignment vertical="center" wrapText="1"/>
    </xf>
    <xf fontId="2" fillId="4" borderId="1" numFmtId="0" xfId="0" applyFont="1" applyFill="1" applyBorder="1" applyAlignment="1">
      <alignment horizontal="center" vertical="center" wrapText="1"/>
    </xf>
    <xf fontId="2" fillId="4" borderId="4" numFmtId="16" xfId="0" applyNumberFormat="1" applyFont="1" applyFill="1" applyBorder="1" applyAlignment="1">
      <alignment horizontal="center" vertical="center"/>
    </xf>
    <xf fontId="2" fillId="4" borderId="4" numFmtId="0" xfId="0" applyFont="1" applyFill="1" applyBorder="1" applyAlignment="1">
      <alignment horizontal="center" vertical="center"/>
    </xf>
    <xf fontId="3" fillId="11" borderId="4" numFmtId="0" xfId="0" applyFont="1" applyFill="1" applyBorder="1" applyAlignment="1">
      <alignment horizontal="center" vertical="center" wrapText="1"/>
    </xf>
    <xf fontId="3" fillId="11" borderId="6" numFmtId="3" xfId="0" applyNumberFormat="1" applyFont="1" applyFill="1" applyBorder="1" applyAlignment="1">
      <alignment horizontal="center" wrapText="1"/>
    </xf>
    <xf fontId="3" fillId="11" borderId="6" numFmtId="3" xfId="0" applyNumberFormat="1" applyFont="1" applyFill="1" applyBorder="1" applyAlignment="1">
      <alignment horizontal="center" vertical="center"/>
    </xf>
    <xf fontId="1" fillId="7" borderId="4" numFmtId="12" xfId="0" applyNumberFormat="1" applyFont="1" applyFill="1" applyBorder="1" applyAlignment="1">
      <alignment horizontal="center" vertical="center"/>
    </xf>
    <xf fontId="1" fillId="0" borderId="4" numFmtId="9" xfId="0" applyNumberFormat="1" applyFont="1" applyBorder="1" applyAlignment="1">
      <alignment horizontal="center" vertical="center"/>
    </xf>
    <xf fontId="1" fillId="7" borderId="9" numFmtId="12" xfId="0" applyNumberFormat="1" applyFont="1" applyFill="1" applyBorder="1" applyAlignment="1">
      <alignment horizontal="center" vertical="center"/>
    </xf>
    <xf fontId="1" fillId="0" borderId="9" numFmtId="9" xfId="0" applyNumberFormat="1" applyFont="1" applyBorder="1" applyAlignment="1">
      <alignment horizontal="center" vertical="center"/>
    </xf>
    <xf fontId="3" fillId="7" borderId="4" numFmtId="12" xfId="0" applyNumberFormat="1" applyFont="1" applyFill="1" applyBorder="1" applyAlignment="1">
      <alignment horizontal="center" vertical="center"/>
    </xf>
    <xf fontId="3" fillId="7" borderId="4" numFmtId="9" xfId="0" applyNumberFormat="1" applyFont="1" applyFill="1" applyBorder="1" applyAlignment="1">
      <alignment horizontal="center" vertical="center"/>
    </xf>
    <xf fontId="3" fillId="0" borderId="0" numFmtId="3" xfId="0" applyNumberFormat="1" applyFont="1" applyAlignment="1">
      <alignment horizontal="left" wrapText="1"/>
    </xf>
    <xf fontId="1" fillId="7" borderId="0" numFmtId="3" xfId="0" applyNumberFormat="1" applyFont="1" applyFill="1" applyAlignment="1">
      <alignment horizontal="center" vertical="center"/>
    </xf>
    <xf fontId="2" fillId="4" borderId="7" numFmtId="16" xfId="0" applyNumberFormat="1" applyFont="1" applyFill="1" applyBorder="1" applyAlignment="1">
      <alignment horizontal="center" vertical="center"/>
    </xf>
    <xf fontId="2" fillId="4" borderId="11" numFmtId="16" xfId="0" applyNumberFormat="1" applyFont="1" applyFill="1" applyBorder="1" applyAlignment="1">
      <alignment horizontal="center" vertical="center"/>
    </xf>
    <xf fontId="3" fillId="11" borderId="1" numFmtId="0" xfId="0" applyFont="1" applyFill="1" applyBorder="1" applyAlignment="1">
      <alignment horizontal="center" vertical="center" wrapText="1"/>
    </xf>
    <xf fontId="1" fillId="0" borderId="4" numFmtId="3" xfId="0" applyNumberFormat="1" applyFont="1" applyBorder="1" applyAlignment="1">
      <alignment horizontal="left"/>
    </xf>
    <xf fontId="5" fillId="0" borderId="12" numFmtId="3" xfId="0" applyNumberFormat="1" applyFont="1" applyBorder="1" applyAlignment="1">
      <alignment horizontal="center" vertical="center"/>
    </xf>
    <xf fontId="5" fillId="0" borderId="4" numFmtId="3" xfId="0" applyNumberFormat="1" applyFont="1" applyBorder="1" applyAlignment="1">
      <alignment horizontal="center" vertical="center"/>
    </xf>
    <xf fontId="3" fillId="0" borderId="4" numFmtId="3" xfId="0" applyNumberFormat="1" applyFont="1" applyBorder="1" applyAlignment="1">
      <alignment horizontal="left"/>
    </xf>
    <xf fontId="4" fillId="0" borderId="12" numFmtId="3" xfId="0" applyNumberFormat="1" applyFont="1" applyBorder="1" applyAlignment="1">
      <alignment horizontal="center" vertical="center"/>
    </xf>
    <xf fontId="3" fillId="0" borderId="12" numFmtId="3" xfId="0" applyNumberFormat="1" applyFont="1" applyBorder="1" applyAlignment="1">
      <alignment horizontal="left"/>
    </xf>
    <xf fontId="3" fillId="0" borderId="0" numFmtId="3" xfId="0" applyNumberFormat="1" applyFont="1" applyAlignment="1">
      <alignment horizontal="left"/>
    </xf>
    <xf fontId="1" fillId="7" borderId="0" numFmtId="3" xfId="0" applyNumberFormat="1" applyFont="1" applyFill="1" applyAlignment="1">
      <alignment horizontal="center" vertical="center" wrapText="1"/>
    </xf>
    <xf fontId="18" fillId="5" borderId="4" numFmtId="16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0" borderId="1" numFmtId="3" xfId="0" applyNumberFormat="1" applyFont="1" applyBorder="1" applyAlignment="1">
      <alignment horizontal="left"/>
    </xf>
    <xf fontId="1" fillId="7" borderId="4" numFmtId="12" xfId="0" applyNumberFormat="1" applyFont="1" applyFill="1" applyBorder="1" applyAlignment="1">
      <alignment horizontal="center" vertical="center" wrapText="1"/>
    </xf>
    <xf fontId="3" fillId="7" borderId="4" numFmtId="12" xfId="0" applyNumberFormat="1" applyFont="1" applyFill="1" applyBorder="1" applyAlignment="1">
      <alignment horizontal="center" vertical="center" wrapText="1"/>
    </xf>
    <xf fontId="3" fillId="0" borderId="0" numFmtId="10" xfId="0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1790699</xdr:colOff>
      <xdr:row>0</xdr:row>
      <xdr:rowOff>95249</xdr:rowOff>
    </xdr:from>
    <xdr:ext cx="2819397" cy="800100"/>
    <xdr:pic>
      <xdr:nvPicPr>
        <xdr:cNvPr id="4265407" name="image2.png"/>
        <xdr:cNvPicPr/>
      </xdr:nvPicPr>
      <xdr:blipFill rotWithShape="1">
        <a:blip r:embed="rId1"/>
        <a:stretch/>
      </xdr:blipFill>
      <xdr:spPr bwMode="auto">
        <a:xfrm>
          <a:off x="1790699" y="95249"/>
          <a:ext cx="2819399" cy="8001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1790700</xdr:colOff>
      <xdr:row>0</xdr:row>
      <xdr:rowOff>95250</xdr:rowOff>
    </xdr:from>
    <xdr:ext cx="2819399" cy="800100"/>
    <xdr:pic>
      <xdr:nvPicPr>
        <xdr:cNvPr id="2" name="image2.png"/>
        <xdr:cNvPicPr/>
      </xdr:nvPicPr>
      <xdr:blipFill rotWithShape="1">
        <a:blip r:embed="rId1"/>
        <a:stretch/>
      </xdr:blipFill>
      <xdr:spPr bwMode="auto">
        <a:xfrm>
          <a:off x="1790700" y="95250"/>
          <a:ext cx="2819400" cy="8001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619125</xdr:colOff>
      <xdr:row>0</xdr:row>
      <xdr:rowOff>161924</xdr:rowOff>
    </xdr:from>
    <xdr:ext cx="3990975" cy="790575"/>
    <xdr:pic>
      <xdr:nvPicPr>
        <xdr:cNvPr id="2" name="image2.png" title="Imagem"/>
        <xdr:cNvPicPr/>
      </xdr:nvPicPr>
      <xdr:blipFill rotWithShape="1">
        <a:blip r:embed="rId1"/>
        <a:stretch/>
      </xdr:blipFill>
      <xdr:spPr bwMode="auto">
        <a:xfrm>
          <a:off x="619125" y="161925"/>
          <a:ext cx="39909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457200</xdr:colOff>
      <xdr:row>0</xdr:row>
      <xdr:rowOff>57151</xdr:rowOff>
    </xdr:from>
    <xdr:ext cx="3600450" cy="876300"/>
    <xdr:pic>
      <xdr:nvPicPr>
        <xdr:cNvPr id="2" name="image2.png"/>
        <xdr:cNvPicPr/>
      </xdr:nvPicPr>
      <xdr:blipFill rotWithShape="1">
        <a:blip r:embed="rId1"/>
        <a:stretch/>
      </xdr:blipFill>
      <xdr:spPr bwMode="auto">
        <a:xfrm>
          <a:off x="457201" y="57151"/>
          <a:ext cx="3600450" cy="876299"/>
        </a:xfrm>
        <a:prstGeom prst="rect">
          <a:avLst/>
        </a:prstGeom>
        <a:noFill/>
      </xdr:spPr>
    </xdr:pic>
    <xdr:clientData fLocksWithSheet="0"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8" zoomScale="100" workbookViewId="0">
      <selection activeCell="E107" activeCellId="0" sqref="E107"/>
    </sheetView>
  </sheetViews>
  <sheetFormatPr defaultColWidth="14.42578125" defaultRowHeight="15" customHeight="1"/>
  <cols>
    <col customWidth="1" min="1" max="1" width="32.5703125"/>
    <col customWidth="1" min="2" max="2" width="15.5703125"/>
    <col customWidth="1" min="3" max="4" style="1" width="15.5703125"/>
    <col customWidth="1" min="5" max="5" style="1" width="16.5703125"/>
  </cols>
  <sheetData>
    <row r="1" ht="73.5" customHeight="1">
      <c r="A1" s="2"/>
      <c r="B1" s="3"/>
      <c r="C1" s="3"/>
      <c r="D1" s="3"/>
      <c r="E1" s="3"/>
      <c r="F1" s="4"/>
      <c r="G1" s="1"/>
    </row>
    <row r="2" ht="33.75" customHeight="1">
      <c r="A2" s="5" t="s">
        <v>0</v>
      </c>
      <c r="B2" s="6"/>
      <c r="C2" s="6"/>
      <c r="D2" s="6"/>
      <c r="E2" s="6"/>
      <c r="F2" s="7"/>
      <c r="G2" s="1"/>
    </row>
    <row r="3" ht="19.5" customHeight="1">
      <c r="A3" s="8" t="s">
        <v>1</v>
      </c>
      <c r="B3" s="9"/>
      <c r="C3" s="9"/>
      <c r="D3" s="9"/>
      <c r="E3" s="9"/>
      <c r="F3" s="10"/>
      <c r="G3" s="1"/>
    </row>
    <row r="4" s="1" customFormat="1" ht="19.5" customHeight="1">
      <c r="A4" s="11" t="s">
        <v>2</v>
      </c>
      <c r="B4" s="12" t="s">
        <v>3</v>
      </c>
      <c r="C4" s="8" t="s">
        <v>4</v>
      </c>
      <c r="D4" s="9"/>
      <c r="E4" s="9"/>
      <c r="F4" s="10"/>
      <c r="G4" s="1"/>
    </row>
    <row r="5" ht="16.5" customHeight="1">
      <c r="A5" s="11"/>
      <c r="B5" s="12"/>
      <c r="C5" s="12" t="s">
        <v>5</v>
      </c>
      <c r="D5" s="12" t="s">
        <v>6</v>
      </c>
      <c r="E5" s="13" t="s">
        <v>7</v>
      </c>
      <c r="F5" s="14" t="s">
        <v>8</v>
      </c>
      <c r="G5" s="1"/>
      <c r="H5" s="15"/>
    </row>
    <row r="6" ht="24.75" customHeight="1">
      <c r="A6" s="16" t="s">
        <v>9</v>
      </c>
      <c r="B6" s="17">
        <v>2800</v>
      </c>
      <c r="C6" s="17">
        <f>C32</f>
        <v>2924</v>
      </c>
      <c r="D6" s="17">
        <f>D32</f>
        <v>3260</v>
      </c>
      <c r="E6" s="17">
        <f>E32</f>
        <v>2638</v>
      </c>
      <c r="F6" s="18">
        <f t="shared" ref="F6:F7" si="0">E6/B6</f>
        <v>0.94214285714285717</v>
      </c>
      <c r="G6" s="1"/>
    </row>
    <row r="7" ht="22.5" customHeight="1">
      <c r="A7" s="19" t="s">
        <v>10</v>
      </c>
      <c r="B7" s="17">
        <v>4200</v>
      </c>
      <c r="C7" s="17">
        <f>C43</f>
        <v>5233</v>
      </c>
      <c r="D7" s="17">
        <f>D43</f>
        <v>3258</v>
      </c>
      <c r="E7" s="17">
        <f>E43</f>
        <v>3788</v>
      </c>
      <c r="F7" s="18">
        <f t="shared" si="0"/>
        <v>0.90190476190476188</v>
      </c>
      <c r="G7" s="1"/>
    </row>
    <row r="8" s="1" customFormat="1" ht="22.5" customHeight="1">
      <c r="A8" s="11" t="s">
        <v>11</v>
      </c>
      <c r="B8" s="12" t="s">
        <v>12</v>
      </c>
      <c r="C8" s="20" t="str">
        <f t="shared" ref="C8:C9" si="1">C4</f>
        <v>SETEMBRO</v>
      </c>
      <c r="D8" s="20"/>
      <c r="E8" s="20"/>
      <c r="F8" s="21"/>
      <c r="G8" s="1"/>
    </row>
    <row r="9" ht="18.75" customHeight="1">
      <c r="A9" s="11"/>
      <c r="B9" s="12"/>
      <c r="C9" s="12" t="str">
        <f t="shared" si="1"/>
        <v>Ofertados</v>
      </c>
      <c r="D9" s="12" t="str">
        <f>D5</f>
        <v>Agendados</v>
      </c>
      <c r="E9" s="13" t="str">
        <f>E5</f>
        <v>Realizados</v>
      </c>
      <c r="F9" s="14" t="s">
        <v>8</v>
      </c>
      <c r="G9" s="1"/>
    </row>
    <row r="10" ht="21" customHeight="1">
      <c r="A10" s="19" t="s">
        <v>13</v>
      </c>
      <c r="B10" s="22">
        <v>51</v>
      </c>
      <c r="C10" s="23">
        <v>60</v>
      </c>
      <c r="D10" s="23">
        <v>76</v>
      </c>
      <c r="E10" s="19">
        <v>60</v>
      </c>
      <c r="F10" s="24">
        <f t="shared" ref="F10:F31" si="2">E10/C10</f>
        <v>1</v>
      </c>
      <c r="G10" s="1"/>
    </row>
    <row r="11" ht="21" customHeight="1">
      <c r="A11" s="25" t="s">
        <v>14</v>
      </c>
      <c r="B11" s="22">
        <v>260</v>
      </c>
      <c r="C11" s="23">
        <v>272</v>
      </c>
      <c r="D11" s="23">
        <v>331</v>
      </c>
      <c r="E11" s="19">
        <v>238</v>
      </c>
      <c r="F11" s="24">
        <f t="shared" si="2"/>
        <v>0.875</v>
      </c>
      <c r="G11" s="1"/>
    </row>
    <row r="12" ht="21" customHeight="1">
      <c r="A12" s="25" t="s">
        <v>15</v>
      </c>
      <c r="B12" s="22">
        <v>32</v>
      </c>
      <c r="C12" s="23">
        <v>50</v>
      </c>
      <c r="D12" s="23">
        <v>67</v>
      </c>
      <c r="E12" s="19">
        <v>50</v>
      </c>
      <c r="F12" s="24">
        <f t="shared" si="2"/>
        <v>1</v>
      </c>
      <c r="G12" s="1"/>
    </row>
    <row r="13" ht="30">
      <c r="A13" s="19" t="s">
        <v>16</v>
      </c>
      <c r="B13" s="22">
        <v>162</v>
      </c>
      <c r="C13" s="23">
        <v>315</v>
      </c>
      <c r="D13" s="23">
        <v>396</v>
      </c>
      <c r="E13" s="19">
        <v>348</v>
      </c>
      <c r="F13" s="24">
        <f t="shared" si="2"/>
        <v>1.1047619047619048</v>
      </c>
      <c r="G13" s="1"/>
    </row>
    <row r="14" ht="21" customHeight="1">
      <c r="A14" s="19" t="s">
        <v>17</v>
      </c>
      <c r="B14" s="22">
        <v>77</v>
      </c>
      <c r="C14" s="23">
        <v>140</v>
      </c>
      <c r="D14" s="23">
        <v>154</v>
      </c>
      <c r="E14" s="19">
        <v>160</v>
      </c>
      <c r="F14" s="24">
        <f t="shared" si="2"/>
        <v>1.1428571428571428</v>
      </c>
      <c r="G14" s="1"/>
    </row>
    <row r="15" ht="21" customHeight="1">
      <c r="A15" s="19" t="s">
        <v>18</v>
      </c>
      <c r="B15" s="22">
        <v>179</v>
      </c>
      <c r="C15" s="23">
        <v>220</v>
      </c>
      <c r="D15" s="23">
        <v>295</v>
      </c>
      <c r="E15" s="19">
        <v>242</v>
      </c>
      <c r="F15" s="24">
        <f t="shared" si="2"/>
        <v>1.1000000000000001</v>
      </c>
      <c r="G15" s="1"/>
    </row>
    <row r="16" ht="21" customHeight="1">
      <c r="A16" s="19" t="s">
        <v>19</v>
      </c>
      <c r="B16" s="22">
        <v>94</v>
      </c>
      <c r="C16" s="23">
        <v>160</v>
      </c>
      <c r="D16" s="23">
        <v>178</v>
      </c>
      <c r="E16" s="19">
        <v>148</v>
      </c>
      <c r="F16" s="24">
        <f t="shared" si="2"/>
        <v>0.92500000000000004</v>
      </c>
      <c r="G16" s="1"/>
    </row>
    <row r="17" ht="21" customHeight="1">
      <c r="A17" s="19" t="s">
        <v>20</v>
      </c>
      <c r="B17" s="22">
        <v>191</v>
      </c>
      <c r="C17" s="23">
        <v>184</v>
      </c>
      <c r="D17" s="23">
        <v>130</v>
      </c>
      <c r="E17" s="19">
        <v>97</v>
      </c>
      <c r="F17" s="24">
        <f t="shared" si="2"/>
        <v>0.52717391304347827</v>
      </c>
      <c r="G17" s="1"/>
    </row>
    <row r="18" ht="21" customHeight="1">
      <c r="A18" s="19" t="s">
        <v>21</v>
      </c>
      <c r="B18" s="22">
        <v>32</v>
      </c>
      <c r="C18" s="23">
        <v>32</v>
      </c>
      <c r="D18" s="23">
        <v>36</v>
      </c>
      <c r="E18" s="19">
        <v>33</v>
      </c>
      <c r="F18" s="24">
        <f t="shared" si="2"/>
        <v>1.03125</v>
      </c>
      <c r="G18" s="1"/>
    </row>
    <row r="19" ht="21" customHeight="1">
      <c r="A19" s="19" t="s">
        <v>22</v>
      </c>
      <c r="B19" s="22">
        <v>32</v>
      </c>
      <c r="C19" s="23">
        <v>32</v>
      </c>
      <c r="D19" s="23">
        <v>10</v>
      </c>
      <c r="E19" s="19">
        <v>6</v>
      </c>
      <c r="F19" s="24">
        <f t="shared" si="2"/>
        <v>0.1875</v>
      </c>
      <c r="G19" s="1"/>
    </row>
    <row r="20" ht="21" customHeight="1">
      <c r="A20" s="19" t="s">
        <v>23</v>
      </c>
      <c r="B20" s="22">
        <v>46</v>
      </c>
      <c r="C20" s="23">
        <v>60</v>
      </c>
      <c r="D20" s="23">
        <v>66</v>
      </c>
      <c r="E20" s="19">
        <v>52</v>
      </c>
      <c r="F20" s="24">
        <f t="shared" si="2"/>
        <v>0.8666666666666667</v>
      </c>
      <c r="G20" s="1"/>
    </row>
    <row r="21" ht="21" customHeight="1">
      <c r="A21" s="19" t="s">
        <v>24</v>
      </c>
      <c r="B21" s="22">
        <v>71</v>
      </c>
      <c r="C21" s="16">
        <v>100</v>
      </c>
      <c r="D21" s="16">
        <v>90</v>
      </c>
      <c r="E21" s="19">
        <v>78</v>
      </c>
      <c r="F21" s="24">
        <f t="shared" si="2"/>
        <v>0.78000000000000003</v>
      </c>
      <c r="G21" s="1"/>
    </row>
    <row r="22" ht="21" customHeight="1">
      <c r="A22" s="19" t="s">
        <v>25</v>
      </c>
      <c r="B22" s="22">
        <v>173</v>
      </c>
      <c r="C22" s="23">
        <v>194</v>
      </c>
      <c r="D22" s="23">
        <v>25</v>
      </c>
      <c r="E22" s="19">
        <v>163</v>
      </c>
      <c r="F22" s="24">
        <f t="shared" si="2"/>
        <v>0.84020618556701032</v>
      </c>
      <c r="G22" s="1"/>
    </row>
    <row r="23" ht="30" customHeight="1">
      <c r="A23" s="19" t="s">
        <v>26</v>
      </c>
      <c r="B23" s="22">
        <v>32</v>
      </c>
      <c r="C23" s="23">
        <v>30</v>
      </c>
      <c r="D23" s="23">
        <v>57</v>
      </c>
      <c r="E23" s="19">
        <v>40</v>
      </c>
      <c r="F23" s="24">
        <f t="shared" si="2"/>
        <v>1.3333333333333333</v>
      </c>
      <c r="G23" s="1"/>
    </row>
    <row r="24" ht="21" customHeight="1">
      <c r="A24" s="19" t="s">
        <v>27</v>
      </c>
      <c r="B24" s="22">
        <v>360</v>
      </c>
      <c r="C24" s="23">
        <v>320</v>
      </c>
      <c r="D24" s="23">
        <v>432</v>
      </c>
      <c r="E24" s="19">
        <v>237</v>
      </c>
      <c r="F24" s="24">
        <f t="shared" si="2"/>
        <v>0.74062499999999998</v>
      </c>
      <c r="G24" s="1"/>
    </row>
    <row r="25" ht="21" customHeight="1">
      <c r="A25" s="19" t="s">
        <v>28</v>
      </c>
      <c r="B25" s="22">
        <v>329</v>
      </c>
      <c r="C25" s="23">
        <v>251</v>
      </c>
      <c r="D25" s="23">
        <v>313</v>
      </c>
      <c r="E25" s="19">
        <v>242</v>
      </c>
      <c r="F25" s="24">
        <f t="shared" si="2"/>
        <v>0.96414342629482075</v>
      </c>
      <c r="G25" s="1"/>
    </row>
    <row r="26" ht="21" customHeight="1">
      <c r="A26" s="19" t="s">
        <v>29</v>
      </c>
      <c r="B26" s="22">
        <v>81</v>
      </c>
      <c r="C26" s="23">
        <v>90</v>
      </c>
      <c r="D26" s="23">
        <v>118</v>
      </c>
      <c r="E26" s="19">
        <v>80</v>
      </c>
      <c r="F26" s="24">
        <f t="shared" si="2"/>
        <v>0.88888888888888884</v>
      </c>
      <c r="G26" s="1"/>
    </row>
    <row r="27" ht="21" customHeight="1">
      <c r="A27" s="19" t="s">
        <v>30</v>
      </c>
      <c r="B27" s="22">
        <v>32</v>
      </c>
      <c r="C27" s="23">
        <v>40</v>
      </c>
      <c r="D27" s="23">
        <v>29</v>
      </c>
      <c r="E27" s="19">
        <v>19</v>
      </c>
      <c r="F27" s="24">
        <f t="shared" si="2"/>
        <v>0.47499999999999998</v>
      </c>
      <c r="G27" s="1"/>
    </row>
    <row r="28" ht="21" customHeight="1">
      <c r="A28" s="19" t="s">
        <v>31</v>
      </c>
      <c r="B28" s="22">
        <v>32</v>
      </c>
      <c r="C28" s="23">
        <v>32</v>
      </c>
      <c r="D28" s="23">
        <v>44</v>
      </c>
      <c r="E28" s="19">
        <v>32</v>
      </c>
      <c r="F28" s="24">
        <f t="shared" si="2"/>
        <v>1</v>
      </c>
      <c r="G28" s="1"/>
    </row>
    <row r="29" ht="21" customHeight="1">
      <c r="A29" s="19" t="s">
        <v>32</v>
      </c>
      <c r="B29" s="22">
        <v>40</v>
      </c>
      <c r="C29" s="23">
        <v>66</v>
      </c>
      <c r="D29" s="23">
        <v>89</v>
      </c>
      <c r="E29" s="19">
        <v>64</v>
      </c>
      <c r="F29" s="24">
        <f t="shared" si="2"/>
        <v>0.96969696969696972</v>
      </c>
      <c r="G29" s="1"/>
    </row>
    <row r="30" ht="21" customHeight="1">
      <c r="A30" s="19" t="s">
        <v>33</v>
      </c>
      <c r="B30" s="22">
        <v>128</v>
      </c>
      <c r="C30" s="23">
        <v>156</v>
      </c>
      <c r="D30" s="23">
        <v>196</v>
      </c>
      <c r="E30" s="19">
        <v>143</v>
      </c>
      <c r="F30" s="24">
        <f t="shared" si="2"/>
        <v>0.91666666666666663</v>
      </c>
      <c r="G30" s="1"/>
    </row>
    <row r="31" ht="21" customHeight="1">
      <c r="A31" s="19" t="s">
        <v>34</v>
      </c>
      <c r="B31" s="22">
        <v>104</v>
      </c>
      <c r="C31" s="23">
        <v>120</v>
      </c>
      <c r="D31" s="23">
        <v>128</v>
      </c>
      <c r="E31" s="19">
        <v>106</v>
      </c>
      <c r="F31" s="24">
        <f t="shared" si="2"/>
        <v>0.8833333333333333</v>
      </c>
      <c r="G31" s="1"/>
    </row>
    <row r="32" ht="21" customHeight="1">
      <c r="A32" s="26" t="s">
        <v>35</v>
      </c>
      <c r="B32" s="22">
        <f>SUM(B10:B31)</f>
        <v>2538</v>
      </c>
      <c r="C32" s="22">
        <f>SUM(C10:C31)</f>
        <v>2924</v>
      </c>
      <c r="D32" s="22">
        <f>SUM(D10:D31)</f>
        <v>3260</v>
      </c>
      <c r="E32" s="17">
        <f>SUM(E10:E31)</f>
        <v>2638</v>
      </c>
      <c r="F32" s="27">
        <f>E32/2800</f>
        <v>0.94214285714285717</v>
      </c>
      <c r="G32" s="1"/>
    </row>
    <row r="33" s="1" customFormat="1" ht="27.75" customHeight="1">
      <c r="A33" s="11" t="s">
        <v>36</v>
      </c>
      <c r="B33" s="12" t="s">
        <v>12</v>
      </c>
      <c r="C33" s="13" t="str">
        <f>C8</f>
        <v>SETEMBRO</v>
      </c>
      <c r="D33" s="28"/>
      <c r="E33" s="28"/>
      <c r="F33" s="29"/>
      <c r="G33" s="1"/>
    </row>
    <row r="34" s="1" customFormat="1" ht="21" customHeight="1">
      <c r="A34" s="30" t="s">
        <v>37</v>
      </c>
      <c r="B34" s="22">
        <v>88</v>
      </c>
      <c r="C34" s="23">
        <v>52</v>
      </c>
      <c r="D34" s="23"/>
      <c r="E34" s="23"/>
      <c r="F34" s="31"/>
      <c r="G34" s="1"/>
    </row>
    <row r="35" s="1" customFormat="1" ht="21" customHeight="1">
      <c r="A35" s="11" t="s">
        <v>38</v>
      </c>
      <c r="B35" s="12" t="s">
        <v>12</v>
      </c>
      <c r="C35" s="20" t="str">
        <f>C33</f>
        <v>SETEMBRO</v>
      </c>
      <c r="D35" s="20"/>
      <c r="E35" s="20"/>
      <c r="F35" s="21"/>
      <c r="G35" s="1"/>
    </row>
    <row r="36" ht="21.75" customHeight="1">
      <c r="A36" s="11"/>
      <c r="B36" s="12"/>
      <c r="C36" s="12" t="s">
        <v>5</v>
      </c>
      <c r="D36" s="12" t="str">
        <f>D5</f>
        <v>Agendados</v>
      </c>
      <c r="E36" s="13" t="s">
        <v>7</v>
      </c>
      <c r="F36" s="32" t="str">
        <f>F9</f>
        <v xml:space="preserve">% Atingida</v>
      </c>
      <c r="G36" s="33"/>
    </row>
    <row r="37" ht="22.5" customHeight="1">
      <c r="A37" s="19" t="s">
        <v>39</v>
      </c>
      <c r="B37" s="22">
        <v>4200</v>
      </c>
      <c r="C37" s="23">
        <v>1428</v>
      </c>
      <c r="D37" s="23">
        <v>1548</v>
      </c>
      <c r="E37" s="34">
        <v>1483</v>
      </c>
      <c r="F37" s="24">
        <f t="shared" ref="F37:F42" si="3">E37/C37</f>
        <v>1.0385154061624651</v>
      </c>
      <c r="G37" s="1"/>
    </row>
    <row r="38" ht="22.5" customHeight="1">
      <c r="A38" s="19" t="s">
        <v>40</v>
      </c>
      <c r="B38" s="22"/>
      <c r="C38" s="23">
        <v>504</v>
      </c>
      <c r="D38" s="23">
        <v>39</v>
      </c>
      <c r="E38" s="35">
        <v>629</v>
      </c>
      <c r="F38" s="24">
        <f t="shared" si="3"/>
        <v>1.248015873015873</v>
      </c>
      <c r="G38" s="36" t="s">
        <v>41</v>
      </c>
      <c r="H38" s="36"/>
      <c r="I38" s="36"/>
    </row>
    <row r="39" ht="22.5" customHeight="1">
      <c r="A39" s="19" t="s">
        <v>42</v>
      </c>
      <c r="B39" s="22"/>
      <c r="C39" s="23">
        <v>1518</v>
      </c>
      <c r="D39" s="23">
        <v>686</v>
      </c>
      <c r="E39" s="34">
        <v>600</v>
      </c>
      <c r="F39" s="24">
        <f t="shared" si="3"/>
        <v>0.39525691699604742</v>
      </c>
      <c r="G39" s="36"/>
      <c r="H39" s="36"/>
      <c r="I39" s="36"/>
    </row>
    <row r="40" ht="22.5" customHeight="1">
      <c r="A40" s="19" t="s">
        <v>43</v>
      </c>
      <c r="B40" s="22"/>
      <c r="C40" s="23">
        <v>40</v>
      </c>
      <c r="D40" s="23">
        <v>42</v>
      </c>
      <c r="E40" s="35">
        <v>13</v>
      </c>
      <c r="F40" s="24">
        <f t="shared" si="3"/>
        <v>0.32500000000000001</v>
      </c>
      <c r="G40" s="36"/>
      <c r="H40" s="36"/>
      <c r="I40" s="36"/>
    </row>
    <row r="41" ht="22.5" customHeight="1">
      <c r="A41" s="19" t="s">
        <v>44</v>
      </c>
      <c r="B41" s="22"/>
      <c r="C41" s="23">
        <v>840</v>
      </c>
      <c r="D41" s="23">
        <v>442</v>
      </c>
      <c r="E41" s="35">
        <v>574</v>
      </c>
      <c r="F41" s="24">
        <f t="shared" si="3"/>
        <v>0.68333333333333335</v>
      </c>
      <c r="G41" s="36"/>
      <c r="H41" s="36"/>
      <c r="I41" s="36"/>
    </row>
    <row r="42" ht="21.75" customHeight="1">
      <c r="A42" s="19" t="s">
        <v>45</v>
      </c>
      <c r="B42" s="22"/>
      <c r="C42" s="23">
        <v>903</v>
      </c>
      <c r="D42" s="23">
        <v>501</v>
      </c>
      <c r="E42" s="35">
        <v>489</v>
      </c>
      <c r="F42" s="24">
        <f t="shared" si="3"/>
        <v>0.5415282392026578</v>
      </c>
      <c r="G42" s="1"/>
    </row>
    <row r="43" s="1" customFormat="1" ht="21.75" customHeight="1">
      <c r="A43" s="37" t="s">
        <v>35</v>
      </c>
      <c r="B43" s="22"/>
      <c r="C43" s="22">
        <f>SUM(C37:C42)</f>
        <v>5233</v>
      </c>
      <c r="D43" s="22">
        <f>SUM(D37:D42)</f>
        <v>3258</v>
      </c>
      <c r="E43" s="38">
        <f>SUM(E37:E42)</f>
        <v>3788</v>
      </c>
      <c r="F43" s="27">
        <f>E43/B37</f>
        <v>0.90190476190476188</v>
      </c>
      <c r="G43" s="1"/>
    </row>
    <row r="44" ht="33.75" customHeight="1">
      <c r="A44" s="11" t="s">
        <v>46</v>
      </c>
      <c r="B44" s="12" t="s">
        <v>12</v>
      </c>
      <c r="C44" s="39" t="str">
        <f>C35</f>
        <v>SETEMBRO</v>
      </c>
      <c r="D44" s="40"/>
      <c r="E44" s="40"/>
      <c r="F44" s="1"/>
      <c r="G44" s="1"/>
    </row>
    <row r="45" ht="22.5" customHeight="1">
      <c r="A45" s="30" t="s">
        <v>47</v>
      </c>
      <c r="B45" s="37" t="s">
        <v>48</v>
      </c>
      <c r="C45" s="41">
        <v>2184</v>
      </c>
      <c r="D45" s="42"/>
      <c r="E45" s="42"/>
      <c r="F45" s="1"/>
      <c r="G45" s="1"/>
    </row>
    <row r="46" ht="22.5" customHeight="1">
      <c r="A46" s="30" t="s">
        <v>49</v>
      </c>
      <c r="B46" s="37"/>
      <c r="C46" s="41">
        <v>177</v>
      </c>
      <c r="D46" s="42"/>
      <c r="E46" s="42"/>
      <c r="F46" s="43"/>
      <c r="G46" s="1"/>
    </row>
    <row r="47" ht="22.5" customHeight="1">
      <c r="A47" s="30" t="s">
        <v>35</v>
      </c>
      <c r="B47" s="37"/>
      <c r="C47" s="38">
        <f>SUM(C45:E46)</f>
        <v>2361</v>
      </c>
      <c r="D47" s="44"/>
      <c r="E47" s="44"/>
      <c r="F47" s="1"/>
      <c r="G47" s="1"/>
    </row>
    <row r="48" s="1" customFormat="1" ht="31.5" customHeight="1">
      <c r="A48" s="11" t="s">
        <v>50</v>
      </c>
      <c r="B48" s="12" t="s">
        <v>12</v>
      </c>
      <c r="C48" s="13" t="str">
        <f>C44</f>
        <v>SETEMBRO</v>
      </c>
      <c r="D48" s="45"/>
      <c r="E48" s="46"/>
      <c r="F48" s="1"/>
      <c r="G48" s="1"/>
    </row>
    <row r="49" s="1" customFormat="1" ht="22.5" customHeight="1">
      <c r="A49" s="30" t="s">
        <v>51</v>
      </c>
      <c r="B49" s="26" t="s">
        <v>52</v>
      </c>
      <c r="C49" s="23">
        <v>4</v>
      </c>
      <c r="D49" s="47"/>
      <c r="E49" s="48"/>
      <c r="F49" s="1"/>
      <c r="G49" s="1"/>
    </row>
    <row r="50" s="1" customFormat="1" ht="22.5" customHeight="1">
      <c r="A50" s="30" t="s">
        <v>53</v>
      </c>
      <c r="B50" s="26"/>
      <c r="C50" s="23">
        <v>1</v>
      </c>
      <c r="D50" s="47"/>
      <c r="E50" s="48"/>
      <c r="F50" s="1"/>
      <c r="G50" s="1"/>
    </row>
    <row r="51" s="1" customFormat="1" ht="22.5" customHeight="1">
      <c r="A51" s="30" t="s">
        <v>54</v>
      </c>
      <c r="B51" s="26"/>
      <c r="C51" s="23">
        <v>0</v>
      </c>
      <c r="D51" s="47"/>
      <c r="E51" s="48"/>
      <c r="F51" s="1"/>
      <c r="G51" s="1"/>
    </row>
    <row r="52" s="1" customFormat="1" ht="22.5" customHeight="1">
      <c r="A52" s="30" t="s">
        <v>55</v>
      </c>
      <c r="B52" s="26"/>
      <c r="C52" s="23">
        <v>9</v>
      </c>
      <c r="D52" s="47"/>
      <c r="E52" s="48"/>
      <c r="F52" s="1"/>
      <c r="G52" s="1"/>
    </row>
    <row r="53" s="1" customFormat="1" ht="22.5" customHeight="1">
      <c r="A53" s="30" t="s">
        <v>56</v>
      </c>
      <c r="B53" s="26"/>
      <c r="C53" s="23">
        <v>233</v>
      </c>
      <c r="D53" s="47"/>
      <c r="E53" s="48"/>
      <c r="F53" s="1"/>
      <c r="G53" s="1"/>
    </row>
    <row r="54" s="1" customFormat="1" ht="22.5" customHeight="1">
      <c r="A54" s="30" t="s">
        <v>57</v>
      </c>
      <c r="B54" s="26"/>
      <c r="C54" s="23">
        <v>11</v>
      </c>
      <c r="D54" s="47"/>
      <c r="E54" s="48"/>
      <c r="F54" s="1"/>
      <c r="G54" s="1"/>
    </row>
    <row r="55" s="1" customFormat="1" ht="22.5" customHeight="1">
      <c r="A55" s="30" t="s">
        <v>58</v>
      </c>
      <c r="B55" s="26"/>
      <c r="C55" s="23">
        <v>27</v>
      </c>
      <c r="D55" s="47"/>
      <c r="E55" s="48"/>
      <c r="F55" s="1"/>
      <c r="G55" s="1"/>
    </row>
    <row r="56" s="1" customFormat="1" ht="22.5" customHeight="1">
      <c r="A56" s="30" t="s">
        <v>59</v>
      </c>
      <c r="B56" s="26"/>
      <c r="C56" s="23">
        <v>140</v>
      </c>
      <c r="D56" s="47"/>
      <c r="E56" s="48"/>
      <c r="F56" s="1"/>
      <c r="G56" s="1"/>
    </row>
    <row r="57" s="1" customFormat="1" ht="22.5" customHeight="1">
      <c r="A57" s="30" t="s">
        <v>35</v>
      </c>
      <c r="B57" s="26"/>
      <c r="C57" s="22">
        <f>SUM(C49:C56)</f>
        <v>425</v>
      </c>
      <c r="D57" s="49"/>
      <c r="E57" s="49"/>
      <c r="F57" s="1"/>
      <c r="G57" s="1"/>
    </row>
    <row r="58" ht="34.5" customHeight="1">
      <c r="A58" s="11" t="s">
        <v>60</v>
      </c>
      <c r="B58" s="12" t="s">
        <v>12</v>
      </c>
      <c r="C58" s="13" t="str">
        <f>C48</f>
        <v>SETEMBRO</v>
      </c>
      <c r="D58" s="45"/>
      <c r="E58" s="45"/>
      <c r="F58" s="1"/>
      <c r="G58" s="1"/>
    </row>
    <row r="59" ht="50.25" customHeight="1">
      <c r="A59" s="50" t="s">
        <v>61</v>
      </c>
      <c r="B59" s="51" t="s">
        <v>62</v>
      </c>
      <c r="C59" s="23">
        <v>629</v>
      </c>
      <c r="D59" s="47"/>
      <c r="E59" s="47"/>
      <c r="F59" s="1"/>
      <c r="G59" s="1"/>
    </row>
    <row r="60" s="1" customFormat="1" ht="27" customHeight="1">
      <c r="A60" s="50" t="s">
        <v>63</v>
      </c>
      <c r="B60" s="52" t="s">
        <v>64</v>
      </c>
      <c r="C60" s="23">
        <v>11732</v>
      </c>
      <c r="D60" s="47"/>
      <c r="E60" s="47"/>
      <c r="F60" s="1"/>
      <c r="G60" s="1"/>
    </row>
    <row r="61" s="1" customFormat="1" ht="41.25" customHeight="1">
      <c r="A61" s="11" t="s">
        <v>65</v>
      </c>
      <c r="B61" s="12" t="s">
        <v>12</v>
      </c>
      <c r="C61" s="13" t="str">
        <f>C58</f>
        <v>SETEMBRO</v>
      </c>
      <c r="D61" s="45"/>
      <c r="E61" s="45"/>
      <c r="F61" s="1"/>
      <c r="G61" s="1"/>
    </row>
    <row r="62" ht="45" customHeight="1">
      <c r="A62" s="50" t="s">
        <v>66</v>
      </c>
      <c r="B62" s="52" t="s">
        <v>67</v>
      </c>
      <c r="C62" s="23">
        <v>18871</v>
      </c>
      <c r="D62" s="47"/>
      <c r="E62" s="47"/>
      <c r="F62" s="1"/>
      <c r="G62" s="1"/>
    </row>
    <row r="63" ht="34.5" customHeight="1">
      <c r="A63" s="50" t="s">
        <v>68</v>
      </c>
      <c r="B63" s="52" t="s">
        <v>64</v>
      </c>
      <c r="C63" s="23">
        <v>19290</v>
      </c>
      <c r="D63" s="47"/>
      <c r="E63" s="47"/>
      <c r="F63" s="1"/>
      <c r="G63" s="1"/>
    </row>
    <row r="64" ht="45" customHeight="1">
      <c r="A64" s="11" t="s">
        <v>69</v>
      </c>
      <c r="B64" s="12" t="s">
        <v>12</v>
      </c>
      <c r="C64" s="13" t="str">
        <f>C61</f>
        <v>SETEMBRO</v>
      </c>
      <c r="D64" s="45"/>
      <c r="E64" s="45"/>
      <c r="F64" s="1"/>
      <c r="G64" s="1"/>
    </row>
    <row r="65" ht="33.75" customHeight="1">
      <c r="A65" s="50" t="s">
        <v>70</v>
      </c>
      <c r="B65" s="17" t="s">
        <v>52</v>
      </c>
      <c r="C65" s="53">
        <v>77</v>
      </c>
      <c r="D65" s="54"/>
      <c r="E65" s="54"/>
      <c r="F65" s="1"/>
      <c r="G65" s="1"/>
    </row>
    <row r="66" ht="22.5" customHeight="1">
      <c r="A66" s="12" t="s">
        <v>71</v>
      </c>
      <c r="B66" s="12" t="s">
        <v>12</v>
      </c>
      <c r="C66" s="55" t="str">
        <f>C64</f>
        <v>SETEMBRO</v>
      </c>
      <c r="D66" s="56"/>
      <c r="E66" s="56"/>
      <c r="F66" s="56"/>
      <c r="G66" s="1"/>
    </row>
    <row r="67" ht="45" customHeight="1">
      <c r="A67" s="12"/>
      <c r="B67" s="12"/>
      <c r="C67" s="12" t="str">
        <f>C36</f>
        <v>Ofertados</v>
      </c>
      <c r="D67" s="12" t="str">
        <f>D36</f>
        <v>Agendados</v>
      </c>
      <c r="E67" s="13" t="s">
        <v>7</v>
      </c>
      <c r="F67" s="32" t="str">
        <f>F36</f>
        <v xml:space="preserve">% Atingida</v>
      </c>
      <c r="G67" s="1"/>
    </row>
    <row r="68" ht="22.5" customHeight="1">
      <c r="A68" s="19" t="s">
        <v>72</v>
      </c>
      <c r="B68" s="57">
        <v>5</v>
      </c>
      <c r="C68" s="58">
        <v>25</v>
      </c>
      <c r="D68" s="19">
        <v>30</v>
      </c>
      <c r="E68" s="19">
        <v>18</v>
      </c>
      <c r="F68" s="59">
        <f t="shared" ref="F68:F91" si="4">SUM(E68/B68*100)/100</f>
        <v>3.6000000000000001</v>
      </c>
      <c r="G68" s="1"/>
    </row>
    <row r="69" ht="22.5" customHeight="1">
      <c r="A69" s="19" t="s">
        <v>73</v>
      </c>
      <c r="B69" s="60">
        <v>5</v>
      </c>
      <c r="C69" s="58">
        <v>0</v>
      </c>
      <c r="D69" s="19">
        <v>0</v>
      </c>
      <c r="E69" s="19">
        <v>0</v>
      </c>
      <c r="F69" s="59">
        <f t="shared" si="4"/>
        <v>0</v>
      </c>
      <c r="G69" s="1"/>
    </row>
    <row r="70" ht="22.5" customHeight="1">
      <c r="A70" s="19" t="s">
        <v>74</v>
      </c>
      <c r="B70" s="60">
        <v>80</v>
      </c>
      <c r="C70" s="58">
        <v>66</v>
      </c>
      <c r="D70" s="19">
        <v>92</v>
      </c>
      <c r="E70" s="19">
        <v>39</v>
      </c>
      <c r="F70" s="59">
        <f t="shared" si="4"/>
        <v>0.48749999999999999</v>
      </c>
      <c r="G70" s="1"/>
    </row>
    <row r="71" ht="22.5" customHeight="1">
      <c r="A71" s="19" t="s">
        <v>75</v>
      </c>
      <c r="B71" s="60">
        <v>20</v>
      </c>
      <c r="C71" s="58">
        <v>25</v>
      </c>
      <c r="D71" s="19">
        <v>21</v>
      </c>
      <c r="E71" s="19">
        <v>14</v>
      </c>
      <c r="F71" s="59">
        <f t="shared" si="4"/>
        <v>0.69999999999999996</v>
      </c>
      <c r="G71" s="1"/>
    </row>
    <row r="72" ht="22.5" customHeight="1">
      <c r="A72" s="19" t="s">
        <v>76</v>
      </c>
      <c r="B72" s="60">
        <v>50</v>
      </c>
      <c r="C72" s="58">
        <v>84</v>
      </c>
      <c r="D72" s="19">
        <v>15</v>
      </c>
      <c r="E72" s="19">
        <v>100</v>
      </c>
      <c r="F72" s="59">
        <f t="shared" si="4"/>
        <v>2</v>
      </c>
      <c r="G72" s="1"/>
    </row>
    <row r="73" ht="22.5" customHeight="1">
      <c r="A73" s="19" t="s">
        <v>77</v>
      </c>
      <c r="B73" s="60">
        <v>100</v>
      </c>
      <c r="C73" s="58">
        <v>163</v>
      </c>
      <c r="D73" s="19">
        <v>142</v>
      </c>
      <c r="E73" s="19">
        <v>140</v>
      </c>
      <c r="F73" s="59">
        <f t="shared" si="4"/>
        <v>1.3999999999999999</v>
      </c>
      <c r="G73" s="1"/>
      <c r="H73" s="1"/>
    </row>
    <row r="74" ht="22.5" customHeight="1">
      <c r="A74" s="19" t="s">
        <v>78</v>
      </c>
      <c r="B74" s="60">
        <v>80</v>
      </c>
      <c r="C74" s="58">
        <v>120</v>
      </c>
      <c r="D74" s="19">
        <v>129</v>
      </c>
      <c r="E74" s="19">
        <v>92</v>
      </c>
      <c r="F74" s="59">
        <f t="shared" si="4"/>
        <v>1.1499999999999999</v>
      </c>
      <c r="G74" s="1"/>
    </row>
    <row r="75" ht="33.75" customHeight="1">
      <c r="A75" s="19" t="s">
        <v>79</v>
      </c>
      <c r="B75" s="60">
        <v>10</v>
      </c>
      <c r="C75" s="58">
        <v>147</v>
      </c>
      <c r="D75" s="19">
        <v>110</v>
      </c>
      <c r="E75" s="19">
        <v>132</v>
      </c>
      <c r="F75" s="59">
        <f t="shared" si="4"/>
        <v>13.199999999999999</v>
      </c>
      <c r="G75" s="1"/>
    </row>
    <row r="76" ht="22.5" customHeight="1">
      <c r="A76" s="19" t="s">
        <v>80</v>
      </c>
      <c r="B76" s="60">
        <v>15</v>
      </c>
      <c r="C76" s="58">
        <v>22</v>
      </c>
      <c r="D76" s="19">
        <v>25</v>
      </c>
      <c r="E76" s="19">
        <v>11</v>
      </c>
      <c r="F76" s="59">
        <f t="shared" si="4"/>
        <v>0.73333333333333328</v>
      </c>
      <c r="G76" s="1"/>
    </row>
    <row r="77" ht="22.5" customHeight="1">
      <c r="A77" s="19" t="s">
        <v>81</v>
      </c>
      <c r="B77" s="60">
        <v>40</v>
      </c>
      <c r="C77" s="58">
        <v>0</v>
      </c>
      <c r="D77" s="19">
        <v>0</v>
      </c>
      <c r="E77" s="19">
        <v>0</v>
      </c>
      <c r="F77" s="59">
        <f t="shared" si="4"/>
        <v>0</v>
      </c>
      <c r="G77" s="1"/>
    </row>
    <row r="78" ht="22.5" customHeight="1">
      <c r="A78" s="19" t="s">
        <v>82</v>
      </c>
      <c r="B78" s="60">
        <v>140</v>
      </c>
      <c r="C78" s="58">
        <v>180</v>
      </c>
      <c r="D78" s="19">
        <v>195</v>
      </c>
      <c r="E78" s="19">
        <v>136</v>
      </c>
      <c r="F78" s="59">
        <f t="shared" si="4"/>
        <v>0.97142857142857142</v>
      </c>
      <c r="G78" s="1"/>
    </row>
    <row r="79" ht="22.5" customHeight="1">
      <c r="A79" s="19" t="s">
        <v>83</v>
      </c>
      <c r="B79" s="60">
        <v>20</v>
      </c>
      <c r="C79" s="58">
        <v>40</v>
      </c>
      <c r="D79" s="19">
        <v>45</v>
      </c>
      <c r="E79" s="19">
        <v>29</v>
      </c>
      <c r="F79" s="59">
        <f t="shared" si="4"/>
        <v>1.45</v>
      </c>
      <c r="G79" s="1"/>
    </row>
    <row r="80" ht="22.5" customHeight="1">
      <c r="A80" s="19" t="s">
        <v>84</v>
      </c>
      <c r="B80" s="60">
        <v>40</v>
      </c>
      <c r="C80" s="58">
        <v>64</v>
      </c>
      <c r="D80" s="19">
        <v>73</v>
      </c>
      <c r="E80" s="19">
        <v>28</v>
      </c>
      <c r="F80" s="59">
        <f t="shared" si="4"/>
        <v>0.69999999999999996</v>
      </c>
      <c r="G80" s="1"/>
    </row>
    <row r="81" ht="22.5" customHeight="1">
      <c r="A81" s="19" t="s">
        <v>85</v>
      </c>
      <c r="B81" s="60">
        <v>200</v>
      </c>
      <c r="C81" s="58">
        <v>252</v>
      </c>
      <c r="D81" s="19">
        <v>41</v>
      </c>
      <c r="E81" s="19">
        <v>182</v>
      </c>
      <c r="F81" s="59">
        <f t="shared" si="4"/>
        <v>0.91000000000000003</v>
      </c>
      <c r="G81" s="1"/>
    </row>
    <row r="82" ht="22.5" customHeight="1">
      <c r="A82" s="19" t="s">
        <v>86</v>
      </c>
      <c r="B82" s="60">
        <v>30</v>
      </c>
      <c r="C82" s="58">
        <v>57</v>
      </c>
      <c r="D82" s="19">
        <v>59</v>
      </c>
      <c r="E82" s="19">
        <v>46</v>
      </c>
      <c r="F82" s="59">
        <f t="shared" si="4"/>
        <v>1.5333333333333334</v>
      </c>
      <c r="G82" s="1"/>
    </row>
    <row r="83" ht="32.25" customHeight="1">
      <c r="A83" s="19" t="s">
        <v>87</v>
      </c>
      <c r="B83" s="60">
        <v>5</v>
      </c>
      <c r="C83" s="58">
        <v>16</v>
      </c>
      <c r="D83" s="19">
        <v>2</v>
      </c>
      <c r="E83" s="19">
        <v>2</v>
      </c>
      <c r="F83" s="59">
        <f t="shared" si="4"/>
        <v>0.40000000000000002</v>
      </c>
      <c r="G83" s="1"/>
    </row>
    <row r="84" ht="31.5" customHeight="1">
      <c r="A84" s="19" t="s">
        <v>88</v>
      </c>
      <c r="B84" s="60">
        <v>10</v>
      </c>
      <c r="C84" s="58">
        <v>20</v>
      </c>
      <c r="D84" s="19">
        <v>22</v>
      </c>
      <c r="E84" s="19">
        <v>18</v>
      </c>
      <c r="F84" s="59">
        <f t="shared" si="4"/>
        <v>1.8</v>
      </c>
      <c r="G84" s="1"/>
    </row>
    <row r="85" ht="35.25" customHeight="1">
      <c r="A85" s="19" t="s">
        <v>89</v>
      </c>
      <c r="B85" s="60">
        <v>5</v>
      </c>
      <c r="C85" s="58">
        <v>10</v>
      </c>
      <c r="D85" s="19">
        <v>5</v>
      </c>
      <c r="E85" s="19">
        <v>4</v>
      </c>
      <c r="F85" s="59">
        <f t="shared" si="4"/>
        <v>0.80000000000000004</v>
      </c>
      <c r="G85" s="1"/>
    </row>
    <row r="86" ht="33" customHeight="1">
      <c r="A86" s="19" t="s">
        <v>90</v>
      </c>
      <c r="B86" s="60">
        <v>70</v>
      </c>
      <c r="C86" s="58">
        <v>399</v>
      </c>
      <c r="D86" s="19">
        <v>42</v>
      </c>
      <c r="E86" s="19">
        <v>239</v>
      </c>
      <c r="F86" s="59">
        <f t="shared" si="4"/>
        <v>3.4142857142857137</v>
      </c>
      <c r="G86" s="1"/>
    </row>
    <row r="87" ht="22.5" customHeight="1">
      <c r="A87" s="19" t="s">
        <v>91</v>
      </c>
      <c r="B87" s="60">
        <v>30</v>
      </c>
      <c r="C87" s="58">
        <v>55</v>
      </c>
      <c r="D87" s="19">
        <v>59</v>
      </c>
      <c r="E87" s="19">
        <v>39</v>
      </c>
      <c r="F87" s="59">
        <f t="shared" si="4"/>
        <v>1.3</v>
      </c>
      <c r="G87" s="1"/>
    </row>
    <row r="88" ht="22.5" customHeight="1">
      <c r="A88" s="19" t="s">
        <v>92</v>
      </c>
      <c r="B88" s="60">
        <v>500</v>
      </c>
      <c r="C88" s="58">
        <v>567</v>
      </c>
      <c r="D88" s="19">
        <v>78</v>
      </c>
      <c r="E88" s="19">
        <v>514</v>
      </c>
      <c r="F88" s="59">
        <f t="shared" si="4"/>
        <v>1.028</v>
      </c>
      <c r="G88" s="1"/>
    </row>
    <row r="89" ht="22.5" customHeight="1">
      <c r="A89" s="19" t="s">
        <v>93</v>
      </c>
      <c r="B89" s="60">
        <v>120</v>
      </c>
      <c r="C89" s="58">
        <v>310</v>
      </c>
      <c r="D89" s="19">
        <v>244</v>
      </c>
      <c r="E89" s="19">
        <v>230</v>
      </c>
      <c r="F89" s="59">
        <f t="shared" si="4"/>
        <v>1.916666666666667</v>
      </c>
      <c r="G89" s="1"/>
    </row>
    <row r="90" ht="22.5" customHeight="1">
      <c r="A90" s="19" t="s">
        <v>94</v>
      </c>
      <c r="B90" s="60">
        <v>10</v>
      </c>
      <c r="C90" s="58">
        <v>0</v>
      </c>
      <c r="D90" s="19">
        <v>0</v>
      </c>
      <c r="E90" s="19">
        <v>0</v>
      </c>
      <c r="F90" s="59">
        <f t="shared" si="4"/>
        <v>0</v>
      </c>
      <c r="G90" s="1"/>
    </row>
    <row r="91" ht="22.5" customHeight="1">
      <c r="A91" s="19" t="s">
        <v>95</v>
      </c>
      <c r="B91" s="60">
        <v>10</v>
      </c>
      <c r="C91" s="58">
        <v>15</v>
      </c>
      <c r="D91" s="19">
        <v>15</v>
      </c>
      <c r="E91" s="19">
        <v>10</v>
      </c>
      <c r="F91" s="59">
        <f t="shared" si="4"/>
        <v>1</v>
      </c>
      <c r="G91" s="1"/>
    </row>
    <row r="92" ht="22.5" customHeight="1">
      <c r="A92" s="52" t="s">
        <v>35</v>
      </c>
      <c r="B92" s="57">
        <f>SUM(B68:B91)</f>
        <v>1595</v>
      </c>
      <c r="C92" s="17">
        <f>SUM(C68:C91)</f>
        <v>2637</v>
      </c>
      <c r="D92" s="17">
        <f>SUM(D68:D91)</f>
        <v>1444</v>
      </c>
      <c r="E92" s="37">
        <f>SUM(E68:E91)</f>
        <v>2023</v>
      </c>
      <c r="F92" s="27">
        <f>E92/B92</f>
        <v>1.2683385579937303</v>
      </c>
      <c r="G92" s="1"/>
    </row>
    <row r="93" ht="33" customHeight="1">
      <c r="A93" s="11" t="s">
        <v>96</v>
      </c>
      <c r="B93" s="12" t="s">
        <v>12</v>
      </c>
      <c r="C93" s="39" t="str">
        <f>C64</f>
        <v>SETEMBRO</v>
      </c>
      <c r="D93" s="45"/>
      <c r="E93" s="45">
        <v>98</v>
      </c>
      <c r="F93" s="1"/>
      <c r="G93" s="1"/>
    </row>
    <row r="94" ht="29.25" customHeight="1">
      <c r="A94" s="30" t="s">
        <v>97</v>
      </c>
      <c r="B94" s="37" t="s">
        <v>98</v>
      </c>
      <c r="C94" s="41">
        <v>3936</v>
      </c>
      <c r="D94" s="61"/>
      <c r="E94" s="61"/>
      <c r="F94" s="1"/>
      <c r="G94" s="1"/>
    </row>
    <row r="95" s="1" customFormat="1" ht="22.5" customHeight="1">
      <c r="A95" s="16" t="s">
        <v>99</v>
      </c>
      <c r="B95" s="62" t="s">
        <v>100</v>
      </c>
      <c r="C95" s="41">
        <v>77</v>
      </c>
      <c r="D95" s="61"/>
      <c r="E95" s="61"/>
      <c r="F95" s="1"/>
      <c r="G95" s="1"/>
    </row>
    <row r="96" ht="29.25" customHeight="1">
      <c r="A96" s="11" t="s">
        <v>101</v>
      </c>
      <c r="B96" s="12" t="s">
        <v>12</v>
      </c>
      <c r="C96" s="13" t="str">
        <f>C93</f>
        <v>SETEMBRO</v>
      </c>
      <c r="D96" s="45"/>
      <c r="E96" s="45"/>
      <c r="F96" s="1"/>
      <c r="G96" s="1"/>
    </row>
    <row r="97" ht="22.5" customHeight="1">
      <c r="A97" s="30" t="s">
        <v>102</v>
      </c>
      <c r="B97" s="16" t="s">
        <v>100</v>
      </c>
      <c r="C97" s="41">
        <v>356</v>
      </c>
      <c r="D97" s="63"/>
      <c r="E97" s="63"/>
      <c r="F97" s="1"/>
      <c r="G97" s="1"/>
    </row>
    <row r="98" ht="22.5" customHeight="1">
      <c r="A98" s="30" t="s">
        <v>103</v>
      </c>
      <c r="B98" s="16" t="s">
        <v>100</v>
      </c>
      <c r="C98" s="16">
        <v>0</v>
      </c>
      <c r="D98" s="63"/>
      <c r="E98" s="63"/>
      <c r="F98" s="1"/>
      <c r="G98" s="1"/>
    </row>
    <row r="99" ht="22.5" customHeight="1">
      <c r="A99" s="30" t="s">
        <v>104</v>
      </c>
      <c r="B99" s="16" t="s">
        <v>100</v>
      </c>
      <c r="C99" s="41">
        <v>356</v>
      </c>
      <c r="D99" s="63"/>
      <c r="E99" s="63"/>
      <c r="F99" s="1"/>
      <c r="G99" s="1"/>
    </row>
    <row r="100" ht="22.5" customHeight="1">
      <c r="A100" s="30" t="s">
        <v>105</v>
      </c>
      <c r="B100" s="16" t="s">
        <v>100</v>
      </c>
      <c r="C100" s="16">
        <v>178</v>
      </c>
      <c r="D100" s="63"/>
      <c r="E100" s="63"/>
      <c r="F100" s="1"/>
      <c r="G100" s="1"/>
    </row>
    <row r="101" ht="22.5" customHeight="1">
      <c r="A101" s="53" t="s">
        <v>106</v>
      </c>
      <c r="B101" s="16" t="s">
        <v>100</v>
      </c>
      <c r="C101" s="53">
        <v>0</v>
      </c>
      <c r="D101" s="54"/>
      <c r="E101" s="54"/>
      <c r="F101" s="1"/>
      <c r="G101" s="1"/>
    </row>
    <row r="102" ht="22.5" customHeight="1">
      <c r="A102" s="17" t="s">
        <v>35</v>
      </c>
      <c r="B102" s="62" t="s">
        <v>100</v>
      </c>
      <c r="C102" s="38">
        <f>SUM(C97:C101)</f>
        <v>890</v>
      </c>
      <c r="D102" s="64"/>
      <c r="E102" s="64"/>
      <c r="F102" s="1"/>
      <c r="G102" s="1"/>
    </row>
    <row r="103" ht="51" customHeight="1">
      <c r="A103" s="11" t="s">
        <v>107</v>
      </c>
      <c r="B103" s="12" t="s">
        <v>12</v>
      </c>
      <c r="C103" s="13" t="str">
        <f>C96</f>
        <v>SETEMBRO</v>
      </c>
      <c r="D103" s="45"/>
      <c r="E103" s="45"/>
      <c r="F103" s="1"/>
      <c r="G103" s="1"/>
    </row>
    <row r="104" ht="22.5" customHeight="1">
      <c r="A104" s="65" t="s">
        <v>108</v>
      </c>
      <c r="B104" s="66">
        <v>180</v>
      </c>
      <c r="C104" s="19">
        <v>0</v>
      </c>
      <c r="D104" s="67"/>
      <c r="E104" s="67"/>
      <c r="F104" s="1"/>
      <c r="G104" s="1"/>
    </row>
    <row r="105" ht="22.5" customHeight="1">
      <c r="A105" s="50" t="s">
        <v>109</v>
      </c>
      <c r="B105" s="52">
        <v>270</v>
      </c>
      <c r="C105" s="16">
        <v>0</v>
      </c>
      <c r="D105" s="63"/>
      <c r="E105" s="63"/>
      <c r="F105" s="1"/>
      <c r="G105" s="1"/>
    </row>
    <row r="106" ht="22.5" customHeight="1">
      <c r="A106" s="66" t="s">
        <v>35</v>
      </c>
      <c r="B106" s="66">
        <f>SUM(B104:B105)</f>
        <v>450</v>
      </c>
      <c r="C106" s="38">
        <f>SUM(C104:C105)</f>
        <v>0</v>
      </c>
      <c r="D106" s="64"/>
      <c r="E106" s="64"/>
      <c r="F106" s="1"/>
      <c r="G106" s="1"/>
    </row>
    <row r="107" ht="66" customHeight="1">
      <c r="A107" s="11" t="s">
        <v>110</v>
      </c>
      <c r="B107" s="12" t="s">
        <v>12</v>
      </c>
      <c r="C107" s="13" t="str">
        <f>C103</f>
        <v>SETEMBRO</v>
      </c>
      <c r="D107" s="45"/>
      <c r="E107" s="45"/>
      <c r="F107" s="1"/>
      <c r="G107" s="1"/>
    </row>
    <row r="108" ht="22.5" customHeight="1">
      <c r="A108" s="50" t="s">
        <v>111</v>
      </c>
      <c r="B108" s="52">
        <v>80</v>
      </c>
      <c r="C108" s="19">
        <v>0</v>
      </c>
      <c r="D108" s="67"/>
      <c r="E108" s="67"/>
      <c r="F108" s="1"/>
      <c r="G108" s="1"/>
    </row>
    <row r="109" ht="22.5" customHeight="1">
      <c r="A109" s="50" t="s">
        <v>112</v>
      </c>
      <c r="B109" s="52">
        <v>60</v>
      </c>
      <c r="C109" s="19">
        <v>0</v>
      </c>
      <c r="D109" s="67"/>
      <c r="E109" s="67"/>
      <c r="F109" s="1"/>
      <c r="G109" s="1"/>
    </row>
    <row r="110" ht="22.5" customHeight="1">
      <c r="A110" s="65" t="s">
        <v>113</v>
      </c>
      <c r="B110" s="66">
        <v>35</v>
      </c>
      <c r="C110" s="19">
        <v>0</v>
      </c>
      <c r="D110" s="67"/>
      <c r="E110" s="67"/>
      <c r="F110" s="1"/>
      <c r="G110" s="1"/>
    </row>
    <row r="111" ht="22.5" customHeight="1">
      <c r="A111" s="16" t="s">
        <v>114</v>
      </c>
      <c r="B111" s="62">
        <v>80</v>
      </c>
      <c r="C111" s="19">
        <v>0</v>
      </c>
      <c r="D111" s="67"/>
      <c r="E111" s="67"/>
      <c r="F111" s="1"/>
      <c r="G111" s="1"/>
    </row>
    <row r="112" ht="22.5" customHeight="1">
      <c r="A112" s="66" t="s">
        <v>35</v>
      </c>
      <c r="B112" s="66">
        <f>SUM(B108:B111)</f>
        <v>255</v>
      </c>
      <c r="C112" s="38">
        <f>SUM(C108:C111)</f>
        <v>0</v>
      </c>
      <c r="D112" s="64"/>
      <c r="E112" s="64"/>
      <c r="F112" s="1"/>
      <c r="G112" s="1"/>
    </row>
    <row r="113" ht="46.5" customHeight="1">
      <c r="A113" s="11" t="s">
        <v>115</v>
      </c>
      <c r="B113" s="12" t="s">
        <v>12</v>
      </c>
      <c r="C113" s="13" t="str">
        <f>C107</f>
        <v>SETEMBRO</v>
      </c>
      <c r="D113" s="45"/>
      <c r="E113" s="45"/>
      <c r="F113" s="1"/>
      <c r="G113" s="1"/>
    </row>
    <row r="114" ht="22.5" customHeight="1">
      <c r="A114" s="65" t="s">
        <v>116</v>
      </c>
      <c r="B114" s="66">
        <v>546</v>
      </c>
      <c r="C114" s="19">
        <v>414</v>
      </c>
      <c r="D114" s="67"/>
      <c r="E114" s="68"/>
      <c r="F114" s="43">
        <f>C116/B116</f>
        <v>0.78668941979522189</v>
      </c>
      <c r="G114" s="1"/>
    </row>
    <row r="115" ht="22.5" customHeight="1">
      <c r="A115" s="50" t="s">
        <v>117</v>
      </c>
      <c r="B115" s="52">
        <v>40</v>
      </c>
      <c r="C115" s="16">
        <v>47</v>
      </c>
      <c r="D115" s="63"/>
      <c r="E115" s="63"/>
      <c r="F115" s="1"/>
      <c r="G115" s="1"/>
    </row>
    <row r="116" ht="22.5" customHeight="1">
      <c r="A116" s="66" t="s">
        <v>35</v>
      </c>
      <c r="B116" s="66">
        <f>SUM(B114:B115)</f>
        <v>586</v>
      </c>
      <c r="C116" s="38">
        <f>SUM(C114:C115)</f>
        <v>461</v>
      </c>
      <c r="D116" s="64"/>
      <c r="E116" s="69"/>
      <c r="F116" s="1"/>
      <c r="G116" s="1"/>
    </row>
    <row r="117" ht="46.5" customHeight="1">
      <c r="A117" s="11" t="s">
        <v>118</v>
      </c>
      <c r="B117" s="12" t="s">
        <v>12</v>
      </c>
      <c r="C117" s="13" t="str">
        <f>C113</f>
        <v>SETEMBRO</v>
      </c>
      <c r="D117" s="45"/>
      <c r="E117" s="45"/>
      <c r="F117" s="1"/>
      <c r="G117" s="1"/>
    </row>
    <row r="118" ht="22.5" customHeight="1">
      <c r="A118" s="50" t="s">
        <v>119</v>
      </c>
      <c r="B118" s="70">
        <v>15000</v>
      </c>
      <c r="C118" s="23"/>
      <c r="D118" s="47"/>
      <c r="E118" s="47"/>
      <c r="F118" s="1"/>
      <c r="G118" s="1"/>
    </row>
    <row r="119" s="1" customFormat="1" ht="22.5" customHeight="1">
      <c r="A119" s="50" t="s">
        <v>120</v>
      </c>
      <c r="B119" s="70"/>
      <c r="C119" s="23"/>
      <c r="D119" s="47"/>
      <c r="E119" s="47"/>
      <c r="F119" s="1"/>
      <c r="G119" s="1"/>
    </row>
    <row r="120" ht="22.5" customHeight="1">
      <c r="A120" s="66" t="s">
        <v>35</v>
      </c>
      <c r="B120" s="71">
        <f>SUM(B118:B119)</f>
        <v>15000</v>
      </c>
      <c r="C120" s="72">
        <f>SUM(C118:C119)</f>
        <v>0</v>
      </c>
      <c r="D120" s="73"/>
      <c r="E120" s="73"/>
      <c r="F120" s="1"/>
      <c r="G120" s="1"/>
    </row>
    <row r="121" ht="22.5" customHeight="1">
      <c r="A121" s="74" t="s">
        <v>121</v>
      </c>
      <c r="B121" s="75"/>
      <c r="C121" s="75"/>
      <c r="D121" s="75"/>
      <c r="E121" s="75"/>
    </row>
    <row r="122" ht="22.5" customHeight="1"/>
    <row r="123" ht="15.75" customHeight="1">
      <c r="A123" s="1" t="s">
        <v>122</v>
      </c>
    </row>
    <row r="124" ht="15.75" customHeight="1"/>
    <row r="125" ht="15.75" customHeight="1">
      <c r="A125" s="76" t="s">
        <v>123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0">
    <mergeCell ref="A1:F1"/>
    <mergeCell ref="A2:F2"/>
    <mergeCell ref="A3:F3"/>
    <mergeCell ref="A4:A5"/>
    <mergeCell ref="B4:B5"/>
    <mergeCell ref="C4:F4"/>
    <mergeCell ref="A8:A9"/>
    <mergeCell ref="B8:B9"/>
    <mergeCell ref="C8:E8"/>
    <mergeCell ref="A35:A36"/>
    <mergeCell ref="B35:B36"/>
    <mergeCell ref="C35:E35"/>
    <mergeCell ref="B37:B42"/>
    <mergeCell ref="G38:I41"/>
    <mergeCell ref="B45:B47"/>
    <mergeCell ref="B49:B57"/>
    <mergeCell ref="A66:A67"/>
    <mergeCell ref="B66:B67"/>
    <mergeCell ref="C66:F66"/>
    <mergeCell ref="B118:B119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4" zoomScale="90" workbookViewId="0">
      <selection activeCell="E107" activeCellId="0" sqref="E107"/>
    </sheetView>
  </sheetViews>
  <sheetFormatPr defaultColWidth="14.42578125" defaultRowHeight="15" customHeight="1"/>
  <cols>
    <col customWidth="1" min="1" max="1" width="32.5703125"/>
    <col customWidth="1" min="2" max="2" width="15.5703125"/>
    <col customWidth="1" min="3" max="4" style="1" width="15.5703125"/>
    <col customWidth="1" min="5" max="5" style="1" width="16.5703125"/>
  </cols>
  <sheetData>
    <row r="1" ht="73.5" customHeight="1">
      <c r="A1" s="2"/>
      <c r="B1" s="3"/>
      <c r="C1" s="3"/>
      <c r="D1" s="3"/>
      <c r="E1" s="3"/>
      <c r="F1" s="4"/>
      <c r="G1" s="1"/>
    </row>
    <row r="2" ht="33.75" customHeight="1">
      <c r="A2" s="5" t="s">
        <v>0</v>
      </c>
      <c r="B2" s="6"/>
      <c r="C2" s="6"/>
      <c r="D2" s="6"/>
      <c r="E2" s="6"/>
      <c r="F2" s="7"/>
      <c r="G2" s="1"/>
    </row>
    <row r="3" ht="19.5" customHeight="1">
      <c r="A3" s="8" t="s">
        <v>1</v>
      </c>
      <c r="B3" s="9"/>
      <c r="C3" s="9"/>
      <c r="D3" s="9"/>
      <c r="E3" s="9"/>
      <c r="F3" s="10"/>
      <c r="G3" s="1"/>
    </row>
    <row r="4" s="1" customFormat="1" ht="19.5" customHeight="1">
      <c r="A4" s="11" t="s">
        <v>2</v>
      </c>
      <c r="B4" s="12" t="s">
        <v>3</v>
      </c>
      <c r="C4" s="8" t="s">
        <v>4</v>
      </c>
      <c r="D4" s="9"/>
      <c r="E4" s="9"/>
      <c r="F4" s="10"/>
      <c r="G4" s="1"/>
    </row>
    <row r="5" ht="16.5" customHeight="1">
      <c r="A5" s="11"/>
      <c r="B5" s="12"/>
      <c r="C5" s="12" t="s">
        <v>5</v>
      </c>
      <c r="D5" s="12" t="s">
        <v>6</v>
      </c>
      <c r="E5" s="13" t="s">
        <v>7</v>
      </c>
      <c r="F5" s="14" t="s">
        <v>8</v>
      </c>
      <c r="G5" s="1"/>
      <c r="H5" s="15"/>
    </row>
    <row r="6" ht="24.75" customHeight="1">
      <c r="A6" s="16" t="s">
        <v>9</v>
      </c>
      <c r="B6" s="17">
        <v>2800</v>
      </c>
      <c r="C6" s="17">
        <f>C32</f>
        <v>2924</v>
      </c>
      <c r="D6" s="17">
        <f>D32</f>
        <v>3260</v>
      </c>
      <c r="E6" s="17">
        <f>E32</f>
        <v>2604</v>
      </c>
      <c r="F6" s="18">
        <f t="shared" ref="F6:F7" si="5">E6/B6</f>
        <v>0.93000000000000005</v>
      </c>
      <c r="G6" s="1"/>
    </row>
    <row r="7" ht="22.5" customHeight="1">
      <c r="A7" s="19" t="s">
        <v>10</v>
      </c>
      <c r="B7" s="17">
        <v>4200</v>
      </c>
      <c r="C7" s="17">
        <f>C43</f>
        <v>5233</v>
      </c>
      <c r="D7" s="17">
        <f>D43</f>
        <v>3258</v>
      </c>
      <c r="E7" s="17">
        <f>E43</f>
        <v>3788</v>
      </c>
      <c r="F7" s="18">
        <f t="shared" si="5"/>
        <v>0.90190476190476188</v>
      </c>
      <c r="G7" s="1"/>
    </row>
    <row r="8" s="1" customFormat="1" ht="22.5" customHeight="1">
      <c r="A8" s="11" t="s">
        <v>11</v>
      </c>
      <c r="B8" s="12" t="s">
        <v>12</v>
      </c>
      <c r="C8" s="20" t="str">
        <f t="shared" ref="C8:C9" si="6">C4</f>
        <v>SETEMBRO</v>
      </c>
      <c r="D8" s="20"/>
      <c r="E8" s="20"/>
      <c r="F8" s="21"/>
      <c r="G8" s="1"/>
    </row>
    <row r="9" ht="18.75" customHeight="1">
      <c r="A9" s="11"/>
      <c r="B9" s="12"/>
      <c r="C9" s="12" t="str">
        <f t="shared" si="6"/>
        <v>Ofertados</v>
      </c>
      <c r="D9" s="12" t="str">
        <f>D5</f>
        <v>Agendados</v>
      </c>
      <c r="E9" s="13" t="str">
        <f>E5</f>
        <v>Realizados</v>
      </c>
      <c r="F9" s="14" t="s">
        <v>8</v>
      </c>
      <c r="G9" s="1"/>
    </row>
    <row r="10" ht="21" customHeight="1">
      <c r="A10" s="19" t="s">
        <v>13</v>
      </c>
      <c r="B10" s="22">
        <v>51</v>
      </c>
      <c r="C10" s="23">
        <v>60</v>
      </c>
      <c r="D10" s="23">
        <v>76</v>
      </c>
      <c r="E10" s="19">
        <v>60</v>
      </c>
      <c r="F10" s="24">
        <f t="shared" ref="F10:F31" si="7">E10/C10</f>
        <v>1</v>
      </c>
      <c r="G10" s="1"/>
    </row>
    <row r="11" ht="21" customHeight="1">
      <c r="A11" s="25" t="s">
        <v>14</v>
      </c>
      <c r="B11" s="22">
        <v>260</v>
      </c>
      <c r="C11" s="23">
        <v>272</v>
      </c>
      <c r="D11" s="23">
        <v>331</v>
      </c>
      <c r="E11" s="19">
        <v>238</v>
      </c>
      <c r="F11" s="24">
        <f t="shared" si="7"/>
        <v>0.875</v>
      </c>
      <c r="G11" s="1"/>
    </row>
    <row r="12" ht="21" customHeight="1">
      <c r="A12" s="25" t="s">
        <v>15</v>
      </c>
      <c r="B12" s="22">
        <v>32</v>
      </c>
      <c r="C12" s="23">
        <v>50</v>
      </c>
      <c r="D12" s="23">
        <v>67</v>
      </c>
      <c r="E12" s="19">
        <v>50</v>
      </c>
      <c r="F12" s="24">
        <f t="shared" si="7"/>
        <v>1</v>
      </c>
      <c r="G12" s="1"/>
    </row>
    <row r="13" ht="30">
      <c r="A13" s="19" t="s">
        <v>16</v>
      </c>
      <c r="B13" s="22">
        <v>162</v>
      </c>
      <c r="C13" s="23">
        <v>315</v>
      </c>
      <c r="D13" s="23">
        <v>396</v>
      </c>
      <c r="E13" s="19">
        <v>317</v>
      </c>
      <c r="F13" s="24">
        <f t="shared" si="7"/>
        <v>1.0063492063492063</v>
      </c>
      <c r="G13" s="1"/>
    </row>
    <row r="14" ht="21" customHeight="1">
      <c r="A14" s="19" t="s">
        <v>17</v>
      </c>
      <c r="B14" s="22">
        <v>77</v>
      </c>
      <c r="C14" s="23">
        <v>140</v>
      </c>
      <c r="D14" s="23">
        <v>154</v>
      </c>
      <c r="E14" s="19">
        <v>160</v>
      </c>
      <c r="F14" s="24">
        <f t="shared" si="7"/>
        <v>1.1428571428571428</v>
      </c>
      <c r="G14" s="1"/>
    </row>
    <row r="15" ht="21" customHeight="1">
      <c r="A15" s="19" t="s">
        <v>18</v>
      </c>
      <c r="B15" s="22">
        <v>179</v>
      </c>
      <c r="C15" s="23">
        <v>220</v>
      </c>
      <c r="D15" s="23">
        <v>295</v>
      </c>
      <c r="E15" s="19">
        <v>242</v>
      </c>
      <c r="F15" s="24">
        <f t="shared" si="7"/>
        <v>1.1000000000000001</v>
      </c>
      <c r="G15" s="1"/>
    </row>
    <row r="16" ht="21" customHeight="1">
      <c r="A16" s="19" t="s">
        <v>19</v>
      </c>
      <c r="B16" s="22">
        <v>94</v>
      </c>
      <c r="C16" s="23">
        <v>160</v>
      </c>
      <c r="D16" s="23">
        <v>178</v>
      </c>
      <c r="E16" s="19">
        <v>148</v>
      </c>
      <c r="F16" s="24">
        <f t="shared" si="7"/>
        <v>0.92500000000000004</v>
      </c>
      <c r="G16" s="1"/>
    </row>
    <row r="17" ht="21" customHeight="1">
      <c r="A17" s="19" t="s">
        <v>20</v>
      </c>
      <c r="B17" s="22">
        <v>191</v>
      </c>
      <c r="C17" s="23">
        <v>184</v>
      </c>
      <c r="D17" s="23">
        <v>130</v>
      </c>
      <c r="E17" s="19">
        <v>97</v>
      </c>
      <c r="F17" s="24">
        <f t="shared" si="7"/>
        <v>0.52717391304347827</v>
      </c>
      <c r="G17" s="1"/>
    </row>
    <row r="18" ht="21" customHeight="1">
      <c r="A18" s="19" t="s">
        <v>21</v>
      </c>
      <c r="B18" s="22">
        <v>32</v>
      </c>
      <c r="C18" s="23">
        <v>32</v>
      </c>
      <c r="D18" s="23">
        <v>36</v>
      </c>
      <c r="E18" s="19">
        <v>33</v>
      </c>
      <c r="F18" s="24">
        <f t="shared" si="7"/>
        <v>1.03125</v>
      </c>
      <c r="G18" s="1"/>
    </row>
    <row r="19" ht="21" customHeight="1">
      <c r="A19" s="19" t="s">
        <v>22</v>
      </c>
      <c r="B19" s="22">
        <v>32</v>
      </c>
      <c r="C19" s="23">
        <v>32</v>
      </c>
      <c r="D19" s="23">
        <v>10</v>
      </c>
      <c r="E19" s="19">
        <v>6</v>
      </c>
      <c r="F19" s="24">
        <f t="shared" si="7"/>
        <v>0.1875</v>
      </c>
      <c r="G19" s="1"/>
    </row>
    <row r="20" ht="21" customHeight="1">
      <c r="A20" s="19" t="s">
        <v>23</v>
      </c>
      <c r="B20" s="22">
        <v>46</v>
      </c>
      <c r="C20" s="23">
        <v>60</v>
      </c>
      <c r="D20" s="23">
        <v>66</v>
      </c>
      <c r="E20" s="19">
        <v>52</v>
      </c>
      <c r="F20" s="24">
        <f t="shared" si="7"/>
        <v>0.8666666666666667</v>
      </c>
      <c r="G20" s="1"/>
    </row>
    <row r="21" ht="21" customHeight="1">
      <c r="A21" s="19" t="s">
        <v>24</v>
      </c>
      <c r="B21" s="22">
        <v>71</v>
      </c>
      <c r="C21" s="16">
        <v>100</v>
      </c>
      <c r="D21" s="16">
        <v>90</v>
      </c>
      <c r="E21" s="19">
        <v>78</v>
      </c>
      <c r="F21" s="24">
        <f t="shared" si="7"/>
        <v>0.78000000000000003</v>
      </c>
      <c r="G21" s="1"/>
    </row>
    <row r="22" ht="21" customHeight="1">
      <c r="A22" s="19" t="s">
        <v>25</v>
      </c>
      <c r="B22" s="22">
        <v>173</v>
      </c>
      <c r="C22" s="23">
        <v>194</v>
      </c>
      <c r="D22" s="23">
        <v>25</v>
      </c>
      <c r="E22" s="19">
        <v>163</v>
      </c>
      <c r="F22" s="24">
        <f t="shared" si="7"/>
        <v>0.84020618556701032</v>
      </c>
      <c r="G22" s="1"/>
    </row>
    <row r="23" ht="30" customHeight="1">
      <c r="A23" s="19" t="s">
        <v>26</v>
      </c>
      <c r="B23" s="22">
        <v>32</v>
      </c>
      <c r="C23" s="23">
        <v>30</v>
      </c>
      <c r="D23" s="23">
        <v>57</v>
      </c>
      <c r="E23" s="19">
        <v>40</v>
      </c>
      <c r="F23" s="24">
        <f t="shared" si="7"/>
        <v>1.3333333333333333</v>
      </c>
      <c r="G23" s="1"/>
    </row>
    <row r="24" ht="21" customHeight="1">
      <c r="A24" s="19" t="s">
        <v>27</v>
      </c>
      <c r="B24" s="22">
        <v>360</v>
      </c>
      <c r="C24" s="23">
        <v>320</v>
      </c>
      <c r="D24" s="23">
        <v>432</v>
      </c>
      <c r="E24" s="19">
        <v>237</v>
      </c>
      <c r="F24" s="24">
        <f t="shared" si="7"/>
        <v>0.74062499999999998</v>
      </c>
      <c r="G24" s="1"/>
    </row>
    <row r="25" ht="21" customHeight="1">
      <c r="A25" s="19" t="s">
        <v>28</v>
      </c>
      <c r="B25" s="22">
        <v>329</v>
      </c>
      <c r="C25" s="23">
        <v>251</v>
      </c>
      <c r="D25" s="23">
        <v>313</v>
      </c>
      <c r="E25" s="19">
        <v>242</v>
      </c>
      <c r="F25" s="24">
        <f t="shared" si="7"/>
        <v>0.96414342629482075</v>
      </c>
      <c r="G25" s="1"/>
    </row>
    <row r="26" ht="21" customHeight="1">
      <c r="A26" s="19" t="s">
        <v>29</v>
      </c>
      <c r="B26" s="22">
        <v>81</v>
      </c>
      <c r="C26" s="23">
        <v>90</v>
      </c>
      <c r="D26" s="23">
        <v>118</v>
      </c>
      <c r="E26" s="19">
        <v>80</v>
      </c>
      <c r="F26" s="24">
        <f t="shared" si="7"/>
        <v>0.88888888888888884</v>
      </c>
      <c r="G26" s="1"/>
    </row>
    <row r="27" ht="21" customHeight="1">
      <c r="A27" s="19" t="s">
        <v>30</v>
      </c>
      <c r="B27" s="22">
        <v>32</v>
      </c>
      <c r="C27" s="23">
        <v>40</v>
      </c>
      <c r="D27" s="23">
        <v>29</v>
      </c>
      <c r="E27" s="19">
        <v>19</v>
      </c>
      <c r="F27" s="24">
        <f t="shared" si="7"/>
        <v>0.47499999999999998</v>
      </c>
      <c r="G27" s="1"/>
    </row>
    <row r="28" ht="21" customHeight="1">
      <c r="A28" s="19" t="s">
        <v>31</v>
      </c>
      <c r="B28" s="22">
        <v>32</v>
      </c>
      <c r="C28" s="23">
        <v>32</v>
      </c>
      <c r="D28" s="23">
        <v>44</v>
      </c>
      <c r="E28" s="19">
        <v>32</v>
      </c>
      <c r="F28" s="24">
        <f t="shared" si="7"/>
        <v>1</v>
      </c>
      <c r="G28" s="1"/>
    </row>
    <row r="29" ht="21" customHeight="1">
      <c r="A29" s="19" t="s">
        <v>32</v>
      </c>
      <c r="B29" s="22">
        <v>40</v>
      </c>
      <c r="C29" s="23">
        <v>66</v>
      </c>
      <c r="D29" s="23">
        <v>89</v>
      </c>
      <c r="E29" s="19">
        <v>64</v>
      </c>
      <c r="F29" s="24">
        <f t="shared" si="7"/>
        <v>0.96969696969696972</v>
      </c>
      <c r="G29" s="1"/>
    </row>
    <row r="30" ht="21" customHeight="1">
      <c r="A30" s="19" t="s">
        <v>33</v>
      </c>
      <c r="B30" s="22">
        <v>128</v>
      </c>
      <c r="C30" s="23">
        <v>156</v>
      </c>
      <c r="D30" s="23">
        <v>196</v>
      </c>
      <c r="E30" s="19">
        <v>143</v>
      </c>
      <c r="F30" s="24">
        <f t="shared" si="7"/>
        <v>0.91666666666666663</v>
      </c>
      <c r="G30" s="1"/>
    </row>
    <row r="31" ht="21" customHeight="1">
      <c r="A31" s="19" t="s">
        <v>34</v>
      </c>
      <c r="B31" s="22">
        <v>104</v>
      </c>
      <c r="C31" s="23">
        <v>120</v>
      </c>
      <c r="D31" s="23">
        <v>128</v>
      </c>
      <c r="E31" s="19">
        <v>103</v>
      </c>
      <c r="F31" s="24">
        <f t="shared" si="7"/>
        <v>0.85833333333333328</v>
      </c>
      <c r="G31" s="1"/>
    </row>
    <row r="32" ht="21" customHeight="1">
      <c r="A32" s="26" t="s">
        <v>35</v>
      </c>
      <c r="B32" s="22">
        <f>SUM(B10:B31)</f>
        <v>2538</v>
      </c>
      <c r="C32" s="22">
        <f>SUM(C10:C31)</f>
        <v>2924</v>
      </c>
      <c r="D32" s="22">
        <f>SUM(D10:D31)</f>
        <v>3260</v>
      </c>
      <c r="E32" s="17">
        <f>SUM(E10:E31)</f>
        <v>2604</v>
      </c>
      <c r="F32" s="27">
        <f>E32/2800</f>
        <v>0.93000000000000005</v>
      </c>
      <c r="G32" s="1"/>
    </row>
    <row r="33" s="1" customFormat="1" ht="27.75" customHeight="1">
      <c r="A33" s="11" t="s">
        <v>36</v>
      </c>
      <c r="B33" s="12" t="s">
        <v>12</v>
      </c>
      <c r="C33" s="13" t="str">
        <f>C8</f>
        <v>SETEMBRO</v>
      </c>
      <c r="D33" s="28"/>
      <c r="E33" s="28"/>
      <c r="F33" s="29"/>
      <c r="G33" s="1"/>
    </row>
    <row r="34" s="1" customFormat="1" ht="21" customHeight="1">
      <c r="A34" s="30" t="s">
        <v>37</v>
      </c>
      <c r="B34" s="22">
        <v>88</v>
      </c>
      <c r="C34" s="23">
        <v>52</v>
      </c>
      <c r="D34" s="23"/>
      <c r="E34" s="23"/>
      <c r="F34" s="31"/>
      <c r="G34" s="1"/>
    </row>
    <row r="35" s="1" customFormat="1" ht="21" customHeight="1">
      <c r="A35" s="11" t="s">
        <v>38</v>
      </c>
      <c r="B35" s="12" t="s">
        <v>12</v>
      </c>
      <c r="C35" s="20" t="str">
        <f>C33</f>
        <v>SETEMBRO</v>
      </c>
      <c r="D35" s="20"/>
      <c r="E35" s="20"/>
      <c r="F35" s="21"/>
      <c r="G35" s="1"/>
    </row>
    <row r="36" ht="21.75" customHeight="1">
      <c r="A36" s="11"/>
      <c r="B36" s="12"/>
      <c r="C36" s="12" t="s">
        <v>5</v>
      </c>
      <c r="D36" s="12" t="str">
        <f>D5</f>
        <v>Agendados</v>
      </c>
      <c r="E36" s="13" t="s">
        <v>7</v>
      </c>
      <c r="F36" s="32" t="str">
        <f>F9</f>
        <v xml:space="preserve">% Atingida</v>
      </c>
      <c r="G36" s="33"/>
    </row>
    <row r="37" ht="22.5" customHeight="1">
      <c r="A37" s="19" t="s">
        <v>39</v>
      </c>
      <c r="B37" s="22">
        <v>4200</v>
      </c>
      <c r="C37" s="23">
        <v>1428</v>
      </c>
      <c r="D37" s="23">
        <v>1548</v>
      </c>
      <c r="E37" s="34">
        <v>1483</v>
      </c>
      <c r="F37" s="24">
        <f t="shared" ref="F37:F42" si="8">E37/C37</f>
        <v>1.0385154061624651</v>
      </c>
      <c r="G37" s="1"/>
    </row>
    <row r="38" ht="22.5" customHeight="1">
      <c r="A38" s="19" t="s">
        <v>40</v>
      </c>
      <c r="B38" s="22"/>
      <c r="C38" s="23">
        <v>504</v>
      </c>
      <c r="D38" s="23">
        <v>39</v>
      </c>
      <c r="E38" s="35">
        <v>629</v>
      </c>
      <c r="F38" s="24">
        <f t="shared" si="8"/>
        <v>1.248015873015873</v>
      </c>
      <c r="G38" s="36" t="s">
        <v>41</v>
      </c>
      <c r="H38" s="36"/>
      <c r="I38" s="36"/>
    </row>
    <row r="39" ht="22.5" customHeight="1">
      <c r="A39" s="19" t="s">
        <v>42</v>
      </c>
      <c r="B39" s="22"/>
      <c r="C39" s="23">
        <v>1518</v>
      </c>
      <c r="D39" s="23">
        <v>686</v>
      </c>
      <c r="E39" s="34">
        <v>600</v>
      </c>
      <c r="F39" s="24">
        <f t="shared" si="8"/>
        <v>0.39525691699604742</v>
      </c>
      <c r="G39" s="36"/>
      <c r="H39" s="36"/>
      <c r="I39" s="36"/>
    </row>
    <row r="40" ht="22.5" customHeight="1">
      <c r="A40" s="19" t="s">
        <v>43</v>
      </c>
      <c r="B40" s="22"/>
      <c r="C40" s="23">
        <v>40</v>
      </c>
      <c r="D40" s="23">
        <v>42</v>
      </c>
      <c r="E40" s="35">
        <v>13</v>
      </c>
      <c r="F40" s="24">
        <f t="shared" si="8"/>
        <v>0.32500000000000001</v>
      </c>
      <c r="G40" s="36"/>
      <c r="H40" s="36"/>
      <c r="I40" s="36"/>
    </row>
    <row r="41" ht="22.5" customHeight="1">
      <c r="A41" s="19" t="s">
        <v>44</v>
      </c>
      <c r="B41" s="22"/>
      <c r="C41" s="23">
        <v>840</v>
      </c>
      <c r="D41" s="23">
        <v>442</v>
      </c>
      <c r="E41" s="35">
        <v>574</v>
      </c>
      <c r="F41" s="24">
        <f t="shared" si="8"/>
        <v>0.68333333333333335</v>
      </c>
      <c r="G41" s="36"/>
      <c r="H41" s="36"/>
      <c r="I41" s="36"/>
    </row>
    <row r="42" ht="21.75" customHeight="1">
      <c r="A42" s="19" t="s">
        <v>45</v>
      </c>
      <c r="B42" s="22"/>
      <c r="C42" s="23">
        <v>903</v>
      </c>
      <c r="D42" s="23">
        <v>501</v>
      </c>
      <c r="E42" s="35">
        <v>489</v>
      </c>
      <c r="F42" s="24">
        <f t="shared" si="8"/>
        <v>0.5415282392026578</v>
      </c>
      <c r="G42" s="1"/>
    </row>
    <row r="43" s="1" customFormat="1" ht="21.75" customHeight="1">
      <c r="A43" s="37" t="s">
        <v>35</v>
      </c>
      <c r="B43" s="22"/>
      <c r="C43" s="22">
        <f>SUM(C37:C42)</f>
        <v>5233</v>
      </c>
      <c r="D43" s="22">
        <f>SUM(D37:D42)</f>
        <v>3258</v>
      </c>
      <c r="E43" s="38">
        <f>SUM(E37:E42)</f>
        <v>3788</v>
      </c>
      <c r="F43" s="27">
        <f>E43/B37</f>
        <v>0.90190476190476188</v>
      </c>
      <c r="G43" s="1"/>
    </row>
    <row r="44" ht="33.75" customHeight="1">
      <c r="A44" s="11" t="s">
        <v>46</v>
      </c>
      <c r="B44" s="12" t="s">
        <v>12</v>
      </c>
      <c r="C44" s="39" t="str">
        <f>C35</f>
        <v>SETEMBRO</v>
      </c>
      <c r="D44" s="40"/>
      <c r="E44" s="40"/>
      <c r="F44" s="1"/>
      <c r="G44" s="1"/>
    </row>
    <row r="45" ht="22.5" customHeight="1">
      <c r="A45" s="30" t="s">
        <v>47</v>
      </c>
      <c r="B45" s="37" t="s">
        <v>48</v>
      </c>
      <c r="C45" s="41">
        <v>2184</v>
      </c>
      <c r="D45" s="42"/>
      <c r="E45" s="42"/>
      <c r="F45" s="1"/>
      <c r="G45" s="1"/>
    </row>
    <row r="46" ht="22.5" customHeight="1">
      <c r="A46" s="30" t="s">
        <v>49</v>
      </c>
      <c r="B46" s="37"/>
      <c r="C46" s="41">
        <v>177</v>
      </c>
      <c r="D46" s="42"/>
      <c r="E46" s="42"/>
      <c r="F46" s="43"/>
      <c r="G46" s="1"/>
    </row>
    <row r="47" ht="22.5" customHeight="1">
      <c r="A47" s="30" t="s">
        <v>35</v>
      </c>
      <c r="B47" s="37"/>
      <c r="C47" s="38">
        <f>SUM(C45:E46)</f>
        <v>2361</v>
      </c>
      <c r="D47" s="44"/>
      <c r="E47" s="44"/>
      <c r="F47" s="1"/>
      <c r="G47" s="1"/>
    </row>
    <row r="48" s="1" customFormat="1" ht="31.5" customHeight="1">
      <c r="A48" s="11" t="s">
        <v>50</v>
      </c>
      <c r="B48" s="12" t="s">
        <v>12</v>
      </c>
      <c r="C48" s="13" t="str">
        <f>C44</f>
        <v>SETEMBRO</v>
      </c>
      <c r="D48" s="45"/>
      <c r="E48" s="46"/>
      <c r="F48" s="1"/>
      <c r="G48" s="1"/>
    </row>
    <row r="49" s="1" customFormat="1" ht="22.5" customHeight="1">
      <c r="A49" s="30" t="s">
        <v>51</v>
      </c>
      <c r="B49" s="26" t="s">
        <v>52</v>
      </c>
      <c r="C49" s="23">
        <v>4</v>
      </c>
      <c r="D49" s="47"/>
      <c r="E49" s="48"/>
      <c r="F49" s="1"/>
      <c r="G49" s="1"/>
    </row>
    <row r="50" s="1" customFormat="1" ht="22.5" customHeight="1">
      <c r="A50" s="30" t="s">
        <v>53</v>
      </c>
      <c r="B50" s="26"/>
      <c r="C50" s="23">
        <v>1</v>
      </c>
      <c r="D50" s="47"/>
      <c r="E50" s="48"/>
      <c r="F50" s="1"/>
      <c r="G50" s="1"/>
    </row>
    <row r="51" s="1" customFormat="1" ht="22.5" customHeight="1">
      <c r="A51" s="30" t="s">
        <v>54</v>
      </c>
      <c r="B51" s="26"/>
      <c r="C51" s="23">
        <v>0</v>
      </c>
      <c r="D51" s="47"/>
      <c r="E51" s="48"/>
      <c r="F51" s="1"/>
      <c r="G51" s="1"/>
    </row>
    <row r="52" s="1" customFormat="1" ht="22.5" customHeight="1">
      <c r="A52" s="30" t="s">
        <v>55</v>
      </c>
      <c r="B52" s="26"/>
      <c r="C52" s="23">
        <v>9</v>
      </c>
      <c r="D52" s="47"/>
      <c r="E52" s="48"/>
      <c r="F52" s="1"/>
      <c r="G52" s="1"/>
    </row>
    <row r="53" s="1" customFormat="1" ht="22.5" customHeight="1">
      <c r="A53" s="30" t="s">
        <v>56</v>
      </c>
      <c r="B53" s="26"/>
      <c r="C53" s="23">
        <v>233</v>
      </c>
      <c r="D53" s="47"/>
      <c r="E53" s="48"/>
      <c r="F53" s="1"/>
      <c r="G53" s="1"/>
    </row>
    <row r="54" s="1" customFormat="1" ht="22.5" customHeight="1">
      <c r="A54" s="30" t="s">
        <v>57</v>
      </c>
      <c r="B54" s="26"/>
      <c r="C54" s="23">
        <v>11</v>
      </c>
      <c r="D54" s="47"/>
      <c r="E54" s="48"/>
      <c r="F54" s="1"/>
      <c r="G54" s="1"/>
    </row>
    <row r="55" s="1" customFormat="1" ht="22.5" customHeight="1">
      <c r="A55" s="30" t="s">
        <v>58</v>
      </c>
      <c r="B55" s="26"/>
      <c r="C55" s="23">
        <v>27</v>
      </c>
      <c r="D55" s="47"/>
      <c r="E55" s="48"/>
      <c r="F55" s="1"/>
      <c r="G55" s="1"/>
    </row>
    <row r="56" s="1" customFormat="1" ht="22.5" customHeight="1">
      <c r="A56" s="30" t="s">
        <v>59</v>
      </c>
      <c r="B56" s="26"/>
      <c r="C56" s="23">
        <v>140</v>
      </c>
      <c r="D56" s="47"/>
      <c r="E56" s="48"/>
      <c r="F56" s="1"/>
      <c r="G56" s="1"/>
    </row>
    <row r="57" s="1" customFormat="1" ht="22.5" customHeight="1">
      <c r="A57" s="30" t="s">
        <v>35</v>
      </c>
      <c r="B57" s="26"/>
      <c r="C57" s="22">
        <f>SUM(C49:C56)</f>
        <v>425</v>
      </c>
      <c r="D57" s="49"/>
      <c r="E57" s="49"/>
      <c r="F57" s="1"/>
      <c r="G57" s="1"/>
    </row>
    <row r="58" ht="34.5" customHeight="1">
      <c r="A58" s="11" t="s">
        <v>60</v>
      </c>
      <c r="B58" s="12" t="s">
        <v>12</v>
      </c>
      <c r="C58" s="13" t="str">
        <f>C48</f>
        <v>SETEMBRO</v>
      </c>
      <c r="D58" s="45"/>
      <c r="E58" s="45"/>
      <c r="F58" s="1"/>
      <c r="G58" s="1"/>
    </row>
    <row r="59" ht="50.25" customHeight="1">
      <c r="A59" s="50" t="s">
        <v>61</v>
      </c>
      <c r="B59" s="51" t="s">
        <v>62</v>
      </c>
      <c r="C59" s="23">
        <v>629</v>
      </c>
      <c r="D59" s="47"/>
      <c r="E59" s="47"/>
      <c r="F59" s="1"/>
      <c r="G59" s="1"/>
    </row>
    <row r="60" s="1" customFormat="1" ht="27" customHeight="1">
      <c r="A60" s="50" t="s">
        <v>63</v>
      </c>
      <c r="B60" s="52" t="s">
        <v>64</v>
      </c>
      <c r="C60" s="23">
        <v>177</v>
      </c>
      <c r="D60" s="47"/>
      <c r="E60" s="47"/>
      <c r="F60" s="1"/>
      <c r="G60" s="1"/>
    </row>
    <row r="61" s="1" customFormat="1" ht="41.25" customHeight="1">
      <c r="A61" s="11" t="s">
        <v>65</v>
      </c>
      <c r="B61" s="12" t="s">
        <v>12</v>
      </c>
      <c r="C61" s="13" t="str">
        <f>C58</f>
        <v>SETEMBRO</v>
      </c>
      <c r="D61" s="45"/>
      <c r="E61" s="45"/>
      <c r="F61" s="1"/>
      <c r="G61" s="1"/>
    </row>
    <row r="62" ht="45" customHeight="1">
      <c r="A62" s="50" t="s">
        <v>66</v>
      </c>
      <c r="B62" s="52" t="s">
        <v>67</v>
      </c>
      <c r="C62" s="23">
        <v>18871</v>
      </c>
      <c r="D62" s="47"/>
      <c r="E62" s="47"/>
      <c r="F62" s="1"/>
      <c r="G62" s="1"/>
    </row>
    <row r="63" ht="34.5" customHeight="1">
      <c r="A63" s="50" t="s">
        <v>68</v>
      </c>
      <c r="B63" s="52" t="s">
        <v>64</v>
      </c>
      <c r="C63" s="23">
        <v>19290</v>
      </c>
      <c r="D63" s="47"/>
      <c r="E63" s="47"/>
      <c r="F63" s="1"/>
      <c r="G63" s="1"/>
    </row>
    <row r="64" ht="45" customHeight="1">
      <c r="A64" s="11" t="s">
        <v>69</v>
      </c>
      <c r="B64" s="12" t="s">
        <v>12</v>
      </c>
      <c r="C64" s="13" t="str">
        <f>C61</f>
        <v>SETEMBRO</v>
      </c>
      <c r="D64" s="45"/>
      <c r="E64" s="45"/>
      <c r="F64" s="1"/>
      <c r="G64" s="1"/>
    </row>
    <row r="65" ht="33.75" customHeight="1">
      <c r="A65" s="50" t="s">
        <v>70</v>
      </c>
      <c r="B65" s="17" t="s">
        <v>52</v>
      </c>
      <c r="C65" s="53">
        <v>77</v>
      </c>
      <c r="D65" s="54"/>
      <c r="E65" s="54"/>
      <c r="F65" s="1"/>
      <c r="G65" s="1"/>
    </row>
    <row r="66" ht="22.5" customHeight="1">
      <c r="A66" s="12" t="s">
        <v>124</v>
      </c>
      <c r="B66" s="12" t="s">
        <v>12</v>
      </c>
      <c r="C66" s="55" t="str">
        <f>C64</f>
        <v>SETEMBRO</v>
      </c>
      <c r="D66" s="56"/>
      <c r="E66" s="56"/>
      <c r="F66" s="56"/>
      <c r="G66" s="1"/>
    </row>
    <row r="67" ht="45" customHeight="1">
      <c r="A67" s="12"/>
      <c r="B67" s="12"/>
      <c r="C67" s="12" t="str">
        <f>C36</f>
        <v>Ofertados</v>
      </c>
      <c r="D67" s="12" t="str">
        <f>D36</f>
        <v>Agendados</v>
      </c>
      <c r="E67" s="13" t="s">
        <v>7</v>
      </c>
      <c r="F67" s="32" t="str">
        <f>F36</f>
        <v xml:space="preserve">% Atingida</v>
      </c>
      <c r="G67" s="1"/>
    </row>
    <row r="68" ht="22.5" customHeight="1">
      <c r="A68" s="19" t="s">
        <v>72</v>
      </c>
      <c r="B68" s="57">
        <v>5</v>
      </c>
      <c r="C68" s="58">
        <v>6</v>
      </c>
      <c r="D68" s="19">
        <v>21</v>
      </c>
      <c r="E68" s="19">
        <v>11</v>
      </c>
      <c r="F68" s="59">
        <f t="shared" ref="F68:F91" si="9">SUM(E68/B68*100)/100</f>
        <v>2.2000000000000002</v>
      </c>
      <c r="G68" s="1"/>
    </row>
    <row r="69" ht="22.5" customHeight="1">
      <c r="A69" s="19" t="s">
        <v>73</v>
      </c>
      <c r="B69" s="60">
        <v>5</v>
      </c>
      <c r="C69" s="58">
        <v>0</v>
      </c>
      <c r="D69" s="19">
        <v>0</v>
      </c>
      <c r="E69" s="19">
        <v>0</v>
      </c>
      <c r="F69" s="59">
        <f t="shared" si="9"/>
        <v>0</v>
      </c>
      <c r="G69" s="1"/>
    </row>
    <row r="70" ht="22.5" customHeight="1">
      <c r="A70" s="19" t="s">
        <v>74</v>
      </c>
      <c r="B70" s="60">
        <v>80</v>
      </c>
      <c r="C70" s="58">
        <v>56</v>
      </c>
      <c r="D70" s="19">
        <v>65</v>
      </c>
      <c r="E70" s="19">
        <v>39</v>
      </c>
      <c r="F70" s="59">
        <f t="shared" si="9"/>
        <v>0.48749999999999999</v>
      </c>
      <c r="G70" s="1"/>
    </row>
    <row r="71" ht="22.5" customHeight="1">
      <c r="A71" s="19" t="s">
        <v>75</v>
      </c>
      <c r="B71" s="60">
        <v>20</v>
      </c>
      <c r="C71" s="58">
        <v>20</v>
      </c>
      <c r="D71" s="19">
        <v>16</v>
      </c>
      <c r="E71" s="19">
        <v>11</v>
      </c>
      <c r="F71" s="59">
        <f t="shared" si="9"/>
        <v>0.55000000000000004</v>
      </c>
      <c r="G71" s="1"/>
    </row>
    <row r="72" ht="22.5" customHeight="1">
      <c r="A72" s="19" t="s">
        <v>76</v>
      </c>
      <c r="B72" s="60">
        <v>50</v>
      </c>
      <c r="C72" s="58">
        <v>63</v>
      </c>
      <c r="D72" s="19">
        <v>52</v>
      </c>
      <c r="E72" s="19">
        <v>36</v>
      </c>
      <c r="F72" s="59">
        <f t="shared" si="9"/>
        <v>0.71999999999999997</v>
      </c>
      <c r="G72" s="1"/>
    </row>
    <row r="73" ht="22.5" customHeight="1">
      <c r="A73" s="19" t="s">
        <v>77</v>
      </c>
      <c r="B73" s="60">
        <v>100</v>
      </c>
      <c r="C73" s="58">
        <v>113</v>
      </c>
      <c r="D73" s="19">
        <v>99</v>
      </c>
      <c r="E73" s="19">
        <v>68</v>
      </c>
      <c r="F73" s="59">
        <f t="shared" si="9"/>
        <v>0.68000000000000005</v>
      </c>
      <c r="G73" s="1"/>
      <c r="H73" s="1"/>
    </row>
    <row r="74" ht="22.5" customHeight="1">
      <c r="A74" s="19" t="s">
        <v>78</v>
      </c>
      <c r="B74" s="60">
        <v>80</v>
      </c>
      <c r="C74" s="58">
        <v>81</v>
      </c>
      <c r="D74" s="19">
        <v>75</v>
      </c>
      <c r="E74" s="19">
        <v>53</v>
      </c>
      <c r="F74" s="59">
        <f t="shared" si="9"/>
        <v>0.66249999999999998</v>
      </c>
      <c r="G74" s="1"/>
    </row>
    <row r="75" ht="33.75" customHeight="1">
      <c r="A75" s="19" t="s">
        <v>79</v>
      </c>
      <c r="B75" s="60">
        <v>10</v>
      </c>
      <c r="C75" s="58">
        <v>21</v>
      </c>
      <c r="D75" s="19">
        <v>4</v>
      </c>
      <c r="E75" s="19">
        <v>2</v>
      </c>
      <c r="F75" s="59">
        <f t="shared" si="9"/>
        <v>0.20000000000000001</v>
      </c>
      <c r="G75" s="1"/>
    </row>
    <row r="76" ht="22.5" customHeight="1">
      <c r="A76" s="19" t="s">
        <v>80</v>
      </c>
      <c r="B76" s="60">
        <v>15</v>
      </c>
      <c r="C76" s="58">
        <v>16</v>
      </c>
      <c r="D76" s="19">
        <v>16</v>
      </c>
      <c r="E76" s="19">
        <v>9</v>
      </c>
      <c r="F76" s="59">
        <f t="shared" si="9"/>
        <v>0.59999999999999998</v>
      </c>
      <c r="G76" s="1"/>
    </row>
    <row r="77" ht="22.5" customHeight="1">
      <c r="A77" s="19" t="s">
        <v>81</v>
      </c>
      <c r="B77" s="60">
        <v>40</v>
      </c>
      <c r="C77" s="58">
        <v>0</v>
      </c>
      <c r="D77" s="19">
        <v>0</v>
      </c>
      <c r="E77" s="19">
        <v>0</v>
      </c>
      <c r="F77" s="59">
        <f t="shared" si="9"/>
        <v>0</v>
      </c>
      <c r="G77" s="1"/>
    </row>
    <row r="78" ht="22.5" customHeight="1">
      <c r="A78" s="19" t="s">
        <v>82</v>
      </c>
      <c r="B78" s="60">
        <v>140</v>
      </c>
      <c r="C78" s="58">
        <v>141</v>
      </c>
      <c r="D78" s="19">
        <v>136</v>
      </c>
      <c r="E78" s="19">
        <v>99</v>
      </c>
      <c r="F78" s="59">
        <f t="shared" si="9"/>
        <v>0.70714285714285718</v>
      </c>
      <c r="G78" s="1"/>
    </row>
    <row r="79" ht="22.5" customHeight="1">
      <c r="A79" s="19" t="s">
        <v>83</v>
      </c>
      <c r="B79" s="60">
        <v>20</v>
      </c>
      <c r="C79" s="58">
        <v>20</v>
      </c>
      <c r="D79" s="19">
        <v>30</v>
      </c>
      <c r="E79" s="19">
        <v>21</v>
      </c>
      <c r="F79" s="59">
        <f t="shared" si="9"/>
        <v>1.05</v>
      </c>
      <c r="G79" s="1"/>
    </row>
    <row r="80" ht="22.5" customHeight="1">
      <c r="A80" s="19" t="s">
        <v>84</v>
      </c>
      <c r="B80" s="60">
        <v>40</v>
      </c>
      <c r="C80" s="58">
        <v>0</v>
      </c>
      <c r="D80" s="19">
        <v>0</v>
      </c>
      <c r="E80" s="19">
        <v>0</v>
      </c>
      <c r="F80" s="59">
        <f t="shared" si="9"/>
        <v>0</v>
      </c>
      <c r="G80" s="1"/>
    </row>
    <row r="81" ht="22.5" customHeight="1">
      <c r="A81" s="19" t="s">
        <v>85</v>
      </c>
      <c r="B81" s="60">
        <v>200</v>
      </c>
      <c r="C81" s="58">
        <v>210</v>
      </c>
      <c r="D81" s="19">
        <v>170</v>
      </c>
      <c r="E81" s="19">
        <v>114</v>
      </c>
      <c r="F81" s="59">
        <f t="shared" si="9"/>
        <v>0.56999999999999995</v>
      </c>
      <c r="G81" s="1"/>
    </row>
    <row r="82" ht="22.5" customHeight="1">
      <c r="A82" s="19" t="s">
        <v>86</v>
      </c>
      <c r="B82" s="60">
        <v>30</v>
      </c>
      <c r="C82" s="58">
        <v>44</v>
      </c>
      <c r="D82" s="19">
        <v>43</v>
      </c>
      <c r="E82" s="19">
        <v>35</v>
      </c>
      <c r="F82" s="59">
        <f t="shared" si="9"/>
        <v>1.1666666666666667</v>
      </c>
      <c r="G82" s="1"/>
    </row>
    <row r="83" ht="32.25" customHeight="1">
      <c r="A83" s="19" t="s">
        <v>87</v>
      </c>
      <c r="B83" s="60">
        <v>5</v>
      </c>
      <c r="C83" s="58">
        <v>10</v>
      </c>
      <c r="D83" s="19">
        <v>0</v>
      </c>
      <c r="E83" s="19">
        <v>0</v>
      </c>
      <c r="F83" s="59">
        <f t="shared" si="9"/>
        <v>0</v>
      </c>
      <c r="G83" s="1"/>
    </row>
    <row r="84" ht="31.5" customHeight="1">
      <c r="A84" s="19" t="s">
        <v>88</v>
      </c>
      <c r="B84" s="60">
        <v>10</v>
      </c>
      <c r="C84" s="58">
        <v>10</v>
      </c>
      <c r="D84" s="19">
        <v>18</v>
      </c>
      <c r="E84" s="19">
        <v>15</v>
      </c>
      <c r="F84" s="59">
        <f t="shared" si="9"/>
        <v>1.5</v>
      </c>
      <c r="G84" s="1"/>
    </row>
    <row r="85" ht="35.25" customHeight="1">
      <c r="A85" s="19" t="s">
        <v>89</v>
      </c>
      <c r="B85" s="60">
        <v>5</v>
      </c>
      <c r="C85" s="58">
        <v>10</v>
      </c>
      <c r="D85" s="19">
        <v>2</v>
      </c>
      <c r="E85" s="19">
        <v>2</v>
      </c>
      <c r="F85" s="59">
        <f t="shared" si="9"/>
        <v>0.40000000000000002</v>
      </c>
      <c r="G85" s="1"/>
    </row>
    <row r="86" ht="33" customHeight="1">
      <c r="A86" s="19" t="s">
        <v>90</v>
      </c>
      <c r="B86" s="60">
        <v>70</v>
      </c>
      <c r="C86" s="58">
        <v>84</v>
      </c>
      <c r="D86" s="19">
        <v>36</v>
      </c>
      <c r="E86" s="19">
        <v>25</v>
      </c>
      <c r="F86" s="59">
        <f t="shared" si="9"/>
        <v>0.35714285714285715</v>
      </c>
      <c r="G86" s="1"/>
    </row>
    <row r="87" ht="22.5" customHeight="1">
      <c r="A87" s="19" t="s">
        <v>91</v>
      </c>
      <c r="B87" s="60">
        <v>30</v>
      </c>
      <c r="C87" s="58">
        <v>31</v>
      </c>
      <c r="D87" s="19">
        <v>31</v>
      </c>
      <c r="E87" s="19">
        <v>23</v>
      </c>
      <c r="F87" s="59">
        <f t="shared" si="9"/>
        <v>0.76666666666666672</v>
      </c>
      <c r="G87" s="1"/>
    </row>
    <row r="88" ht="22.5" customHeight="1">
      <c r="A88" s="19" t="s">
        <v>92</v>
      </c>
      <c r="B88" s="60">
        <v>500</v>
      </c>
      <c r="C88" s="58">
        <v>504</v>
      </c>
      <c r="D88" s="19">
        <v>477</v>
      </c>
      <c r="E88" s="19">
        <v>357</v>
      </c>
      <c r="F88" s="59">
        <f t="shared" si="9"/>
        <v>0.71399999999999997</v>
      </c>
      <c r="G88" s="1"/>
    </row>
    <row r="89" ht="22.5" customHeight="1">
      <c r="A89" s="19" t="s">
        <v>93</v>
      </c>
      <c r="B89" s="60">
        <v>120</v>
      </c>
      <c r="C89" s="58">
        <v>127</v>
      </c>
      <c r="D89" s="19">
        <v>99</v>
      </c>
      <c r="E89" s="19">
        <v>68</v>
      </c>
      <c r="F89" s="59">
        <f t="shared" si="9"/>
        <v>0.56666666666666665</v>
      </c>
      <c r="G89" s="1"/>
    </row>
    <row r="90" ht="22.5" customHeight="1">
      <c r="A90" s="19" t="s">
        <v>94</v>
      </c>
      <c r="B90" s="60">
        <v>10</v>
      </c>
      <c r="C90" s="58">
        <v>0</v>
      </c>
      <c r="D90" s="19">
        <v>0</v>
      </c>
      <c r="E90" s="19">
        <v>0</v>
      </c>
      <c r="F90" s="59">
        <f t="shared" si="9"/>
        <v>0</v>
      </c>
      <c r="G90" s="1"/>
    </row>
    <row r="91" ht="22.5" customHeight="1">
      <c r="A91" s="19" t="s">
        <v>95</v>
      </c>
      <c r="B91" s="60">
        <v>10</v>
      </c>
      <c r="C91" s="58">
        <v>10</v>
      </c>
      <c r="D91" s="19">
        <v>10</v>
      </c>
      <c r="E91" s="19">
        <v>7</v>
      </c>
      <c r="F91" s="59">
        <f t="shared" si="9"/>
        <v>0.69999999999999996</v>
      </c>
      <c r="G91" s="1"/>
    </row>
    <row r="92" ht="22.5" customHeight="1">
      <c r="A92" s="52" t="s">
        <v>35</v>
      </c>
      <c r="B92" s="57">
        <f>SUM(B68:B91)</f>
        <v>1595</v>
      </c>
      <c r="C92" s="17">
        <f>SUM(C68:C91)</f>
        <v>1577</v>
      </c>
      <c r="D92" s="17">
        <f>SUM(D68:D91)</f>
        <v>1400</v>
      </c>
      <c r="E92" s="37">
        <f>SUM(E68:E91)</f>
        <v>995</v>
      </c>
      <c r="F92" s="27">
        <f>E92/B92</f>
        <v>0.62382445141065834</v>
      </c>
      <c r="G92" s="1"/>
    </row>
    <row r="93" ht="33" customHeight="1">
      <c r="A93" s="11" t="s">
        <v>96</v>
      </c>
      <c r="B93" s="12" t="s">
        <v>12</v>
      </c>
      <c r="C93" s="39" t="str">
        <f>C64</f>
        <v>SETEMBRO</v>
      </c>
      <c r="D93" s="45"/>
      <c r="E93" s="45">
        <v>98</v>
      </c>
      <c r="F93" s="1"/>
      <c r="G93" s="1"/>
    </row>
    <row r="94" ht="29.25" customHeight="1">
      <c r="A94" s="30" t="s">
        <v>97</v>
      </c>
      <c r="B94" s="37" t="s">
        <v>98</v>
      </c>
      <c r="C94" s="41">
        <v>3936</v>
      </c>
      <c r="D94" s="61"/>
      <c r="E94" s="61"/>
      <c r="F94" s="1"/>
      <c r="G94" s="1"/>
    </row>
    <row r="95" s="1" customFormat="1" ht="22.5" customHeight="1">
      <c r="A95" s="16" t="s">
        <v>99</v>
      </c>
      <c r="B95" s="62" t="s">
        <v>100</v>
      </c>
      <c r="C95" s="41">
        <v>77</v>
      </c>
      <c r="D95" s="61"/>
      <c r="E95" s="61"/>
      <c r="F95" s="1"/>
      <c r="G95" s="1"/>
    </row>
    <row r="96" ht="29.25" customHeight="1">
      <c r="A96" s="11" t="s">
        <v>101</v>
      </c>
      <c r="B96" s="12" t="s">
        <v>12</v>
      </c>
      <c r="C96" s="13" t="str">
        <f>C93</f>
        <v>SETEMBRO</v>
      </c>
      <c r="D96" s="45"/>
      <c r="E96" s="45"/>
      <c r="F96" s="1"/>
      <c r="G96" s="1"/>
    </row>
    <row r="97" ht="22.5" customHeight="1">
      <c r="A97" s="30" t="s">
        <v>102</v>
      </c>
      <c r="B97" s="16" t="s">
        <v>100</v>
      </c>
      <c r="C97" s="41">
        <v>356</v>
      </c>
      <c r="D97" s="63"/>
      <c r="E97" s="63"/>
      <c r="F97" s="1"/>
      <c r="G97" s="1"/>
    </row>
    <row r="98" ht="22.5" customHeight="1">
      <c r="A98" s="30" t="s">
        <v>103</v>
      </c>
      <c r="B98" s="16" t="s">
        <v>100</v>
      </c>
      <c r="C98" s="16">
        <v>0</v>
      </c>
      <c r="D98" s="63"/>
      <c r="E98" s="63"/>
      <c r="F98" s="1"/>
      <c r="G98" s="1"/>
    </row>
    <row r="99" ht="22.5" customHeight="1">
      <c r="A99" s="30" t="s">
        <v>104</v>
      </c>
      <c r="B99" s="16" t="s">
        <v>100</v>
      </c>
      <c r="C99" s="41">
        <v>356</v>
      </c>
      <c r="D99" s="63"/>
      <c r="E99" s="63"/>
      <c r="F99" s="1"/>
      <c r="G99" s="1"/>
    </row>
    <row r="100" ht="22.5" customHeight="1">
      <c r="A100" s="30" t="s">
        <v>105</v>
      </c>
      <c r="B100" s="16" t="s">
        <v>100</v>
      </c>
      <c r="C100" s="16">
        <v>178</v>
      </c>
      <c r="D100" s="63"/>
      <c r="E100" s="63"/>
      <c r="F100" s="1"/>
      <c r="G100" s="1"/>
    </row>
    <row r="101" ht="22.5" customHeight="1">
      <c r="A101" s="53" t="s">
        <v>106</v>
      </c>
      <c r="B101" s="16" t="s">
        <v>100</v>
      </c>
      <c r="C101" s="53">
        <v>0</v>
      </c>
      <c r="D101" s="54"/>
      <c r="E101" s="54"/>
      <c r="F101" s="1"/>
      <c r="G101" s="1"/>
    </row>
    <row r="102" ht="22.5" customHeight="1">
      <c r="A102" s="17" t="s">
        <v>35</v>
      </c>
      <c r="B102" s="62" t="s">
        <v>100</v>
      </c>
      <c r="C102" s="38">
        <f>SUM(C97:C101)</f>
        <v>890</v>
      </c>
      <c r="D102" s="64"/>
      <c r="E102" s="64"/>
      <c r="F102" s="1"/>
      <c r="G102" s="1"/>
    </row>
    <row r="103" ht="51" customHeight="1">
      <c r="A103" s="11" t="s">
        <v>107</v>
      </c>
      <c r="B103" s="12" t="s">
        <v>12</v>
      </c>
      <c r="C103" s="13" t="str">
        <f>C96</f>
        <v>SETEMBRO</v>
      </c>
      <c r="D103" s="45"/>
      <c r="E103" s="45"/>
      <c r="F103" s="1"/>
      <c r="G103" s="1"/>
    </row>
    <row r="104" ht="22.5" customHeight="1">
      <c r="A104" s="65" t="s">
        <v>108</v>
      </c>
      <c r="B104" s="66">
        <v>180</v>
      </c>
      <c r="C104" s="19">
        <v>0</v>
      </c>
      <c r="D104" s="67"/>
      <c r="E104" s="67"/>
      <c r="F104" s="1"/>
      <c r="G104" s="1"/>
    </row>
    <row r="105" ht="22.5" customHeight="1">
      <c r="A105" s="50" t="s">
        <v>109</v>
      </c>
      <c r="B105" s="52">
        <v>270</v>
      </c>
      <c r="C105" s="16">
        <v>0</v>
      </c>
      <c r="D105" s="63"/>
      <c r="E105" s="63"/>
      <c r="F105" s="1"/>
      <c r="G105" s="1"/>
    </row>
    <row r="106" ht="22.5" customHeight="1">
      <c r="A106" s="66" t="s">
        <v>35</v>
      </c>
      <c r="B106" s="66">
        <f>SUM(B104:B105)</f>
        <v>450</v>
      </c>
      <c r="C106" s="38">
        <f>SUM(C104:C105)</f>
        <v>0</v>
      </c>
      <c r="D106" s="64"/>
      <c r="E106" s="64"/>
      <c r="F106" s="1"/>
      <c r="G106" s="1"/>
    </row>
    <row r="107" ht="66" customHeight="1">
      <c r="A107" s="11" t="s">
        <v>110</v>
      </c>
      <c r="B107" s="12" t="s">
        <v>12</v>
      </c>
      <c r="C107" s="13" t="str">
        <f>C103</f>
        <v>SETEMBRO</v>
      </c>
      <c r="D107" s="45"/>
      <c r="E107" s="45"/>
      <c r="F107" s="1"/>
      <c r="G107" s="1"/>
    </row>
    <row r="108" ht="22.5" customHeight="1">
      <c r="A108" s="50" t="s">
        <v>111</v>
      </c>
      <c r="B108" s="52">
        <v>80</v>
      </c>
      <c r="C108" s="19">
        <v>0</v>
      </c>
      <c r="D108" s="67"/>
      <c r="E108" s="67"/>
      <c r="F108" s="1"/>
      <c r="G108" s="1"/>
    </row>
    <row r="109" ht="22.5" customHeight="1">
      <c r="A109" s="50" t="s">
        <v>112</v>
      </c>
      <c r="B109" s="52">
        <v>60</v>
      </c>
      <c r="C109" s="19">
        <v>0</v>
      </c>
      <c r="D109" s="67"/>
      <c r="E109" s="67"/>
      <c r="F109" s="1"/>
      <c r="G109" s="1"/>
    </row>
    <row r="110" ht="22.5" customHeight="1">
      <c r="A110" s="65" t="s">
        <v>113</v>
      </c>
      <c r="B110" s="66">
        <v>35</v>
      </c>
      <c r="C110" s="19">
        <v>0</v>
      </c>
      <c r="D110" s="67"/>
      <c r="E110" s="67"/>
      <c r="F110" s="1"/>
      <c r="G110" s="1"/>
    </row>
    <row r="111" ht="22.5" customHeight="1">
      <c r="A111" s="16" t="s">
        <v>114</v>
      </c>
      <c r="B111" s="62">
        <v>80</v>
      </c>
      <c r="C111" s="19">
        <v>0</v>
      </c>
      <c r="D111" s="67"/>
      <c r="E111" s="67"/>
      <c r="F111" s="1"/>
      <c r="G111" s="1"/>
    </row>
    <row r="112" ht="22.5" customHeight="1">
      <c r="A112" s="66" t="s">
        <v>35</v>
      </c>
      <c r="B112" s="66">
        <f>SUM(B108:B111)</f>
        <v>255</v>
      </c>
      <c r="C112" s="38">
        <f>SUM(C108:C111)</f>
        <v>0</v>
      </c>
      <c r="D112" s="64"/>
      <c r="E112" s="64"/>
      <c r="F112" s="1"/>
      <c r="G112" s="1"/>
    </row>
    <row r="113" ht="46.5" customHeight="1">
      <c r="A113" s="11" t="s">
        <v>115</v>
      </c>
      <c r="B113" s="12" t="s">
        <v>12</v>
      </c>
      <c r="C113" s="13" t="str">
        <f>C107</f>
        <v>SETEMBRO</v>
      </c>
      <c r="D113" s="45"/>
      <c r="E113" s="45"/>
      <c r="F113" s="1"/>
      <c r="G113" s="1"/>
    </row>
    <row r="114" ht="22.5" customHeight="1">
      <c r="A114" s="65" t="s">
        <v>116</v>
      </c>
      <c r="B114" s="66">
        <v>546</v>
      </c>
      <c r="C114" s="19">
        <v>414</v>
      </c>
      <c r="D114" s="67"/>
      <c r="E114" s="68"/>
      <c r="F114" s="43">
        <f>C116/B116</f>
        <v>0.78668941979522189</v>
      </c>
      <c r="G114" s="1"/>
    </row>
    <row r="115" ht="22.5" customHeight="1">
      <c r="A115" s="50" t="s">
        <v>117</v>
      </c>
      <c r="B115" s="52">
        <v>40</v>
      </c>
      <c r="C115" s="16">
        <v>47</v>
      </c>
      <c r="D115" s="63"/>
      <c r="E115" s="63"/>
      <c r="F115" s="1"/>
      <c r="G115" s="1"/>
    </row>
    <row r="116" ht="22.5" customHeight="1">
      <c r="A116" s="66" t="s">
        <v>35</v>
      </c>
      <c r="B116" s="66">
        <f>SUM(B114:B115)</f>
        <v>586</v>
      </c>
      <c r="C116" s="38">
        <f>SUM(C114:C115)</f>
        <v>461</v>
      </c>
      <c r="D116" s="64"/>
      <c r="E116" s="69"/>
      <c r="F116" s="1"/>
      <c r="G116" s="1"/>
    </row>
    <row r="117" ht="46.5" customHeight="1">
      <c r="A117" s="11" t="s">
        <v>118</v>
      </c>
      <c r="B117" s="12" t="s">
        <v>12</v>
      </c>
      <c r="C117" s="13" t="str">
        <f>C113</f>
        <v>SETEMBRO</v>
      </c>
      <c r="D117" s="45"/>
      <c r="E117" s="45"/>
      <c r="F117" s="1"/>
      <c r="G117" s="1"/>
    </row>
    <row r="118" ht="22.5" customHeight="1">
      <c r="A118" s="50" t="s">
        <v>119</v>
      </c>
      <c r="B118" s="70">
        <v>15000</v>
      </c>
      <c r="C118" s="23">
        <v>2692</v>
      </c>
      <c r="D118" s="47"/>
      <c r="E118" s="47"/>
      <c r="F118" s="1"/>
      <c r="G118" s="1"/>
    </row>
    <row r="119" s="1" customFormat="1" ht="22.5" customHeight="1">
      <c r="A119" s="50" t="s">
        <v>120</v>
      </c>
      <c r="B119" s="70"/>
      <c r="C119" s="23">
        <v>6125</v>
      </c>
      <c r="D119" s="47"/>
      <c r="E119" s="47"/>
      <c r="F119" s="1"/>
      <c r="G119" s="1"/>
    </row>
    <row r="120" ht="22.5" customHeight="1">
      <c r="A120" s="66" t="s">
        <v>35</v>
      </c>
      <c r="B120" s="71">
        <f>SUM(B118:B119)</f>
        <v>15000</v>
      </c>
      <c r="C120" s="72">
        <f>SUM(C118:C119)</f>
        <v>8817</v>
      </c>
      <c r="D120" s="73"/>
      <c r="E120" s="73"/>
      <c r="F120" s="1"/>
      <c r="G120" s="1"/>
    </row>
    <row r="121" ht="22.5" customHeight="1">
      <c r="A121" s="74" t="s">
        <v>121</v>
      </c>
      <c r="B121" s="75"/>
      <c r="C121" s="75"/>
      <c r="D121" s="75"/>
      <c r="E121" s="75"/>
    </row>
    <row r="122" ht="22.5" customHeight="1"/>
    <row r="123" ht="15.75" customHeight="1">
      <c r="A123" s="1" t="s">
        <v>122</v>
      </c>
    </row>
    <row r="124" ht="15.75" customHeight="1"/>
    <row r="125" ht="15.75" customHeight="1">
      <c r="A125" s="76" t="s">
        <v>123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0">
    <mergeCell ref="A1:F1"/>
    <mergeCell ref="A2:F2"/>
    <mergeCell ref="A3:F3"/>
    <mergeCell ref="A4:A5"/>
    <mergeCell ref="B4:B5"/>
    <mergeCell ref="C4:F4"/>
    <mergeCell ref="A8:A9"/>
    <mergeCell ref="B8:B9"/>
    <mergeCell ref="C8:E8"/>
    <mergeCell ref="A35:A36"/>
    <mergeCell ref="B35:B36"/>
    <mergeCell ref="C35:E35"/>
    <mergeCell ref="B37:B42"/>
    <mergeCell ref="G38:I41"/>
    <mergeCell ref="B45:B47"/>
    <mergeCell ref="B49:B57"/>
    <mergeCell ref="A66:A67"/>
    <mergeCell ref="B66:B67"/>
    <mergeCell ref="C66:F66"/>
    <mergeCell ref="B118:B119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" zoomScale="100" workbookViewId="0">
      <selection activeCell="D23" activeCellId="0" sqref="D23"/>
    </sheetView>
  </sheetViews>
  <sheetFormatPr defaultColWidth="14.42578125" defaultRowHeight="15" customHeight="1"/>
  <cols>
    <col customWidth="1" min="1" max="1" width="47.7109375"/>
    <col customWidth="1" min="2" max="2" width="5"/>
    <col customWidth="1" min="3" max="3" width="12.7109375"/>
    <col customWidth="1" min="4" max="4" width="14.5703125"/>
  </cols>
  <sheetData>
    <row r="1" ht="87" customHeight="1">
      <c r="A1" s="77"/>
      <c r="B1" s="77"/>
      <c r="C1" s="77"/>
      <c r="D1" s="77"/>
    </row>
    <row r="2" ht="33" customHeight="1">
      <c r="A2" s="78" t="s">
        <v>125</v>
      </c>
      <c r="B2" s="78"/>
      <c r="C2" s="78"/>
      <c r="D2" s="78"/>
    </row>
    <row r="3" ht="15.75" customHeight="1">
      <c r="A3" s="62" t="s">
        <v>126</v>
      </c>
      <c r="B3" s="62"/>
      <c r="C3" s="62"/>
      <c r="D3" s="62"/>
    </row>
    <row r="4" ht="31.5" customHeight="1">
      <c r="A4" s="79" t="s">
        <v>127</v>
      </c>
      <c r="B4" s="79" t="s">
        <v>128</v>
      </c>
      <c r="C4" s="80"/>
      <c r="D4" s="13" t="str">
        <f>'Produção Externa 2026'!E5</f>
        <v>Realizados</v>
      </c>
    </row>
    <row r="5" ht="32.25" customHeight="1">
      <c r="A5" s="81" t="s">
        <v>129</v>
      </c>
      <c r="B5" s="82">
        <v>1</v>
      </c>
      <c r="C5" s="83"/>
      <c r="D5" s="84">
        <f>IF(D7="","",D6/D7)</f>
        <v>1.0442857142857143</v>
      </c>
    </row>
    <row r="6" ht="15.75" customHeight="1">
      <c r="A6" s="50" t="s">
        <v>130</v>
      </c>
      <c r="B6" s="53"/>
      <c r="C6" s="19"/>
      <c r="D6" s="41">
        <f>'Produção Externa 2026'!C32</f>
        <v>2924</v>
      </c>
    </row>
    <row r="7" ht="15.75" customHeight="1">
      <c r="A7" s="50" t="s">
        <v>131</v>
      </c>
      <c r="B7" s="53"/>
      <c r="C7" s="19"/>
      <c r="D7" s="41">
        <v>2800</v>
      </c>
    </row>
    <row r="8" ht="31.5" customHeight="1">
      <c r="A8" s="81" t="s">
        <v>132</v>
      </c>
      <c r="B8" s="85">
        <v>1</v>
      </c>
      <c r="C8" s="86"/>
      <c r="D8" s="84">
        <f>IF(D10="","",D9/D10)</f>
        <v>0.98871473354231976</v>
      </c>
    </row>
    <row r="9" ht="15.75" customHeight="1">
      <c r="A9" s="50" t="s">
        <v>133</v>
      </c>
      <c r="B9" s="87"/>
      <c r="C9" s="88"/>
      <c r="D9" s="41">
        <f>'Produção Externa 2026'!C92</f>
        <v>1577</v>
      </c>
    </row>
    <row r="10" ht="15.75" customHeight="1">
      <c r="A10" s="89" t="s">
        <v>134</v>
      </c>
      <c r="B10" s="41"/>
      <c r="C10" s="16"/>
      <c r="D10" s="41">
        <f>'Produção Externa 2026'!B92</f>
        <v>1595</v>
      </c>
    </row>
    <row r="11" ht="31.5" customHeight="1">
      <c r="A11" s="8" t="s">
        <v>135</v>
      </c>
      <c r="B11" s="90" t="s">
        <v>136</v>
      </c>
      <c r="C11" s="91">
        <v>0.69999999999999996</v>
      </c>
      <c r="D11" s="92">
        <f>IF(D13="","",D12/D13)</f>
        <v>1</v>
      </c>
    </row>
    <row r="12" ht="32.25" customHeight="1">
      <c r="A12" s="19" t="s">
        <v>137</v>
      </c>
      <c r="B12" s="16"/>
      <c r="C12" s="16"/>
      <c r="D12" s="41">
        <v>532</v>
      </c>
    </row>
    <row r="13" ht="23.25" customHeight="1">
      <c r="A13" s="16" t="s">
        <v>138</v>
      </c>
      <c r="B13" s="93"/>
      <c r="C13" s="93"/>
      <c r="D13" s="41">
        <v>532</v>
      </c>
    </row>
    <row r="14" ht="61.5" customHeight="1">
      <c r="A14" s="81" t="s">
        <v>139</v>
      </c>
      <c r="B14" s="90" t="s">
        <v>136</v>
      </c>
      <c r="C14" s="91">
        <v>0.98999999999999999</v>
      </c>
      <c r="D14" s="84">
        <f>IF(D16="","",D15/D16)</f>
        <v>0.99103139013452912</v>
      </c>
    </row>
    <row r="15" ht="40.5" customHeight="1">
      <c r="A15" s="19" t="s">
        <v>140</v>
      </c>
      <c r="B15" s="94"/>
      <c r="C15" s="94"/>
      <c r="D15" s="41">
        <v>221</v>
      </c>
    </row>
    <row r="16" ht="29.25" customHeight="1">
      <c r="A16" s="19" t="s">
        <v>141</v>
      </c>
      <c r="B16" s="62"/>
      <c r="C16" s="62"/>
      <c r="D16" s="41">
        <v>223</v>
      </c>
    </row>
    <row r="17" ht="46.5" customHeight="1">
      <c r="A17" s="81" t="s">
        <v>142</v>
      </c>
      <c r="B17" s="95" t="s">
        <v>136</v>
      </c>
      <c r="C17" s="91">
        <v>5.0000000000000003e-002</v>
      </c>
      <c r="D17" s="84">
        <f>IF(D19="","",D18/D19)</f>
        <v>5.3614047050801229e-002</v>
      </c>
    </row>
    <row r="18" ht="18.75" customHeight="1">
      <c r="A18" s="16" t="s">
        <v>143</v>
      </c>
      <c r="B18" s="96"/>
      <c r="C18" s="96"/>
      <c r="D18" s="41">
        <v>629</v>
      </c>
    </row>
    <row r="19" ht="22.5" customHeight="1">
      <c r="A19" s="97" t="s">
        <v>144</v>
      </c>
      <c r="B19" s="98"/>
      <c r="C19" s="98"/>
      <c r="D19" s="99">
        <v>11732</v>
      </c>
    </row>
    <row r="20" ht="25.5" customHeight="1">
      <c r="A20" s="100" t="s">
        <v>145</v>
      </c>
      <c r="B20" s="101" t="s">
        <v>146</v>
      </c>
      <c r="C20" s="102">
        <v>5.0000000000000001e-003</v>
      </c>
      <c r="D20" s="84">
        <f>IF(D22="","",D21/D22)</f>
        <v>2.9981615485085021e-003</v>
      </c>
    </row>
    <row r="21" ht="34.5" customHeight="1">
      <c r="A21" s="103" t="s">
        <v>147</v>
      </c>
      <c r="B21" s="96"/>
      <c r="C21" s="96"/>
      <c r="D21" s="104">
        <v>96.870000000000005</v>
      </c>
    </row>
    <row r="22" ht="33" customHeight="1">
      <c r="A22" s="19" t="s">
        <v>148</v>
      </c>
      <c r="B22" s="98"/>
      <c r="C22" s="98"/>
      <c r="D22" s="105">
        <v>32309.799999999999</v>
      </c>
    </row>
    <row r="23" ht="15.75" customHeight="1">
      <c r="A23" s="106" t="str">
        <f>'Produção Externa 2026'!A121</f>
        <v xml:space="preserve">Fonte: MV | SoulMV - POLICLÍNICA DE QUIRINOPOLIS DE 01/09/2026 - 30/09/2026</v>
      </c>
    </row>
    <row r="24" ht="15.75" customHeight="1"/>
    <row r="25" ht="15.75" customHeight="1">
      <c r="A25" s="1" t="s">
        <v>122</v>
      </c>
    </row>
    <row r="26" ht="15.75" customHeight="1"/>
    <row r="27" ht="15.75" customHeight="1"/>
    <row r="28" ht="15.75" customHeight="1">
      <c r="A28" s="76" t="s">
        <v>123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18">
    <mergeCell ref="A1:D1"/>
    <mergeCell ref="A2:D2"/>
    <mergeCell ref="A3:D3"/>
    <mergeCell ref="B4:C4"/>
    <mergeCell ref="B5:C5"/>
    <mergeCell ref="B6:C6"/>
    <mergeCell ref="B7:C7"/>
    <mergeCell ref="B8:C8"/>
    <mergeCell ref="B9:C9"/>
    <mergeCell ref="B10:C10"/>
    <mergeCell ref="B12:C12"/>
    <mergeCell ref="B13:C13"/>
    <mergeCell ref="B15:C15"/>
    <mergeCell ref="B16:C16"/>
    <mergeCell ref="B18:C18"/>
    <mergeCell ref="B19:C19"/>
    <mergeCell ref="B21:C21"/>
    <mergeCell ref="B22:C22"/>
  </mergeCells>
  <printOptions headings="0" gridLines="0"/>
  <pageMargins left="0.69999999999999996" right="0.69999999999999996" top="0.75" bottom="0.75" header="0.29999999999999999" footer="0.29999999999999999"/>
  <pageSetup paperSize="9" scale="91" fitToWidth="0" fitToHeight="1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1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41" activeCellId="0" sqref="B41"/>
    </sheetView>
  </sheetViews>
  <sheetFormatPr defaultColWidth="14.42578125" defaultRowHeight="15" customHeight="1"/>
  <cols>
    <col customWidth="1" min="1" max="1" width="39.28515625"/>
    <col customWidth="1" min="2" max="2" width="13.42578125"/>
    <col customWidth="1" min="3" max="4" width="17.140625"/>
    <col customWidth="1" min="5" max="5" width="14.7109375"/>
  </cols>
  <sheetData>
    <row r="1" ht="81" customHeight="1">
      <c r="A1" s="19"/>
      <c r="B1" s="19"/>
      <c r="C1" s="19"/>
      <c r="D1" s="107"/>
      <c r="E1" s="107"/>
    </row>
    <row r="2" ht="33.75" customHeight="1">
      <c r="A2" s="108" t="s">
        <v>149</v>
      </c>
      <c r="B2" s="108"/>
      <c r="C2" s="108"/>
      <c r="D2" s="107"/>
      <c r="E2" s="107"/>
    </row>
    <row r="3" ht="33.75" customHeight="1">
      <c r="A3" s="81" t="s">
        <v>150</v>
      </c>
      <c r="B3" s="81"/>
      <c r="C3" s="81"/>
      <c r="D3" s="107"/>
      <c r="E3" s="107"/>
    </row>
    <row r="4" ht="27" customHeight="1">
      <c r="A4" s="109" t="s">
        <v>151</v>
      </c>
      <c r="B4" s="110" t="str">
        <f>'Desempenho 2026'!D4</f>
        <v>Realizados</v>
      </c>
      <c r="C4" s="111"/>
      <c r="D4" s="112"/>
      <c r="E4" s="112"/>
    </row>
    <row r="5" ht="28.5" customHeight="1">
      <c r="A5" s="113" t="s">
        <v>152</v>
      </c>
      <c r="B5" s="114">
        <v>0.22</v>
      </c>
      <c r="C5" s="115"/>
      <c r="D5" s="116"/>
      <c r="E5" s="116"/>
    </row>
    <row r="6" ht="30" customHeight="1">
      <c r="A6" s="117" t="s">
        <v>153</v>
      </c>
      <c r="B6" s="118">
        <v>0.10000000000000001</v>
      </c>
      <c r="C6" s="119"/>
      <c r="D6" s="116"/>
      <c r="E6" s="116"/>
    </row>
    <row r="7" ht="30" customHeight="1">
      <c r="A7" s="117" t="s">
        <v>154</v>
      </c>
      <c r="B7" s="114">
        <v>0.28000000000000003</v>
      </c>
      <c r="C7" s="120"/>
      <c r="D7" s="116"/>
      <c r="E7" s="116"/>
    </row>
    <row r="8" ht="30.75" customHeight="1">
      <c r="A8" s="117" t="s">
        <v>155</v>
      </c>
      <c r="B8" s="114">
        <v>1.e-002</v>
      </c>
      <c r="C8" s="120"/>
      <c r="D8" s="116"/>
      <c r="E8" s="116"/>
    </row>
    <row r="9" ht="30">
      <c r="A9" s="117" t="s">
        <v>156</v>
      </c>
      <c r="B9" s="114">
        <v>0.19</v>
      </c>
      <c r="C9" s="120"/>
      <c r="D9" s="116"/>
      <c r="E9" s="116"/>
    </row>
    <row r="10" ht="30">
      <c r="A10" s="117" t="s">
        <v>157</v>
      </c>
      <c r="B10" s="114">
        <v>0</v>
      </c>
      <c r="C10" s="115"/>
      <c r="D10" s="116"/>
      <c r="E10" s="116"/>
    </row>
    <row r="11" ht="22.5" customHeight="1">
      <c r="A11" s="121"/>
      <c r="B11" s="121"/>
      <c r="C11" s="121"/>
      <c r="D11" s="122"/>
      <c r="E11" s="122"/>
    </row>
    <row r="12" ht="25.5" customHeight="1">
      <c r="A12" s="123" t="s">
        <v>158</v>
      </c>
      <c r="B12" s="124" t="s">
        <v>159</v>
      </c>
      <c r="C12" s="125"/>
    </row>
    <row r="13" ht="30">
      <c r="A13" s="126" t="s">
        <v>160</v>
      </c>
      <c r="B13" s="127" t="s">
        <v>161</v>
      </c>
      <c r="C13" s="128" t="s">
        <v>162</v>
      </c>
    </row>
    <row r="14">
      <c r="A14" s="19" t="s">
        <v>72</v>
      </c>
      <c r="B14" s="129">
        <v>0</v>
      </c>
      <c r="C14" s="130">
        <v>0</v>
      </c>
    </row>
    <row r="15" ht="15.75" customHeight="1">
      <c r="A15" s="19" t="s">
        <v>73</v>
      </c>
      <c r="B15" s="129">
        <v>0</v>
      </c>
      <c r="C15" s="130">
        <v>0</v>
      </c>
    </row>
    <row r="16" ht="15.75" customHeight="1">
      <c r="A16" s="19" t="s">
        <v>74</v>
      </c>
      <c r="B16" s="129">
        <v>17</v>
      </c>
      <c r="C16" s="130">
        <v>0.29999999999999999</v>
      </c>
    </row>
    <row r="17">
      <c r="A17" s="19" t="s">
        <v>75</v>
      </c>
      <c r="B17" s="129">
        <v>9</v>
      </c>
      <c r="C17" s="130">
        <v>0.45000000000000001</v>
      </c>
    </row>
    <row r="18" ht="15.75" customHeight="1">
      <c r="A18" s="19" t="s">
        <v>76</v>
      </c>
      <c r="B18" s="129">
        <v>27</v>
      </c>
      <c r="C18" s="130">
        <v>0.42999999999999999</v>
      </c>
    </row>
    <row r="19" ht="15.75" customHeight="1">
      <c r="A19" s="19" t="s">
        <v>77</v>
      </c>
      <c r="B19" s="129">
        <v>45</v>
      </c>
      <c r="C19" s="130">
        <v>0.40000000000000002</v>
      </c>
    </row>
    <row r="20" ht="19.5" customHeight="1">
      <c r="A20" s="19" t="s">
        <v>78</v>
      </c>
      <c r="B20" s="129">
        <v>28</v>
      </c>
      <c r="C20" s="130">
        <v>0.34999999999999998</v>
      </c>
    </row>
    <row r="21" ht="15.75" customHeight="1">
      <c r="A21" s="19" t="s">
        <v>79</v>
      </c>
      <c r="B21" s="129">
        <v>19</v>
      </c>
      <c r="C21" s="130">
        <v>0.90000000000000002</v>
      </c>
    </row>
    <row r="22" ht="15.75" customHeight="1">
      <c r="A22" s="19" t="s">
        <v>80</v>
      </c>
      <c r="B22" s="129">
        <v>7</v>
      </c>
      <c r="C22" s="130">
        <v>0.44</v>
      </c>
    </row>
    <row r="23" ht="15.75" customHeight="1">
      <c r="A23" s="19" t="s">
        <v>81</v>
      </c>
      <c r="B23" s="129">
        <v>0</v>
      </c>
      <c r="C23" s="130">
        <v>0</v>
      </c>
    </row>
    <row r="24">
      <c r="A24" s="19" t="s">
        <v>163</v>
      </c>
      <c r="B24" s="129">
        <v>0</v>
      </c>
      <c r="C24" s="130">
        <v>0</v>
      </c>
    </row>
    <row r="25" ht="15.75" customHeight="1">
      <c r="A25" s="19" t="s">
        <v>82</v>
      </c>
      <c r="B25" s="129">
        <v>42</v>
      </c>
      <c r="C25" s="130">
        <v>0.29999999999999999</v>
      </c>
    </row>
    <row r="26" ht="15.75" customHeight="1">
      <c r="A26" s="19" t="s">
        <v>83</v>
      </c>
      <c r="B26" s="129">
        <v>0</v>
      </c>
      <c r="C26" s="130">
        <v>0</v>
      </c>
    </row>
    <row r="27" ht="15.75" customHeight="1">
      <c r="A27" s="19" t="s">
        <v>84</v>
      </c>
      <c r="B27" s="129">
        <v>0</v>
      </c>
      <c r="C27" s="130">
        <v>0</v>
      </c>
    </row>
    <row r="28" ht="15.75" customHeight="1">
      <c r="A28" s="19" t="s">
        <v>85</v>
      </c>
      <c r="B28" s="129">
        <v>96</v>
      </c>
      <c r="C28" s="130">
        <v>0.46000000000000002</v>
      </c>
    </row>
    <row r="29">
      <c r="A29" s="19" t="s">
        <v>86</v>
      </c>
      <c r="B29" s="129">
        <v>9</v>
      </c>
      <c r="C29" s="130">
        <v>0.20000000000000001</v>
      </c>
    </row>
    <row r="30">
      <c r="A30" s="19" t="s">
        <v>164</v>
      </c>
      <c r="B30" s="129">
        <v>0</v>
      </c>
      <c r="C30" s="130">
        <v>0</v>
      </c>
    </row>
    <row r="31" s="1" customFormat="1" ht="30">
      <c r="A31" s="19" t="s">
        <v>165</v>
      </c>
      <c r="B31" s="129">
        <v>10</v>
      </c>
      <c r="C31" s="130">
        <v>1</v>
      </c>
    </row>
    <row r="32" ht="33" customHeight="1">
      <c r="A32" s="19" t="s">
        <v>166</v>
      </c>
      <c r="B32" s="129">
        <v>0</v>
      </c>
      <c r="C32" s="130">
        <v>0</v>
      </c>
    </row>
    <row r="33" ht="20.25" customHeight="1">
      <c r="A33" s="19" t="s">
        <v>89</v>
      </c>
      <c r="B33" s="129">
        <v>8</v>
      </c>
      <c r="C33" s="130">
        <v>0.80000000000000004</v>
      </c>
    </row>
    <row r="34" ht="15.75" customHeight="1">
      <c r="A34" s="19" t="s">
        <v>90</v>
      </c>
      <c r="B34" s="129">
        <v>59</v>
      </c>
      <c r="C34" s="130">
        <v>0.69999999999999996</v>
      </c>
    </row>
    <row r="35">
      <c r="A35" s="19" t="s">
        <v>167</v>
      </c>
      <c r="B35" s="129">
        <v>0</v>
      </c>
      <c r="C35" s="130">
        <v>0</v>
      </c>
    </row>
    <row r="36" ht="15.75" customHeight="1">
      <c r="A36" s="19" t="s">
        <v>91</v>
      </c>
      <c r="B36" s="129">
        <v>8</v>
      </c>
      <c r="C36" s="130">
        <v>0.26000000000000001</v>
      </c>
    </row>
    <row r="37" ht="15.75" customHeight="1">
      <c r="A37" s="19" t="s">
        <v>92</v>
      </c>
      <c r="B37" s="129">
        <v>147</v>
      </c>
      <c r="C37" s="130">
        <v>0.28999999999999998</v>
      </c>
    </row>
    <row r="38" ht="15.75" customHeight="1">
      <c r="A38" s="19" t="s">
        <v>93</v>
      </c>
      <c r="B38" s="129">
        <v>59</v>
      </c>
      <c r="C38" s="130">
        <v>0.46000000000000002</v>
      </c>
    </row>
    <row r="39" ht="18" customHeight="1">
      <c r="A39" s="19" t="s">
        <v>94</v>
      </c>
      <c r="B39" s="129">
        <v>0</v>
      </c>
      <c r="C39" s="130">
        <v>0</v>
      </c>
    </row>
    <row r="40" ht="18" customHeight="1">
      <c r="A40" s="88" t="s">
        <v>95</v>
      </c>
      <c r="B40" s="131">
        <v>3</v>
      </c>
      <c r="C40" s="132">
        <v>0.29999999999999999</v>
      </c>
    </row>
    <row r="41" s="1" customFormat="1" ht="22.5" customHeight="1">
      <c r="A41" s="19" t="s">
        <v>35</v>
      </c>
      <c r="B41" s="133">
        <f>SUM(B14:B40)</f>
        <v>593</v>
      </c>
      <c r="C41" s="134">
        <f>MEDIAN(C14:C40)</f>
        <v>0.29999999999999999</v>
      </c>
    </row>
    <row r="42" ht="23.25" customHeight="1">
      <c r="A42" s="135"/>
      <c r="B42" s="121"/>
      <c r="C42" s="121"/>
      <c r="D42" s="136"/>
      <c r="E42" s="136"/>
    </row>
    <row r="43" ht="13.5" customHeight="1">
      <c r="A43" s="11" t="s">
        <v>168</v>
      </c>
      <c r="B43" s="137" t="str">
        <f>B12</f>
        <v>Setembro</v>
      </c>
      <c r="C43" s="138"/>
      <c r="D43" s="1"/>
      <c r="E43" s="1"/>
    </row>
    <row r="44" ht="13.5" customHeight="1">
      <c r="A44" s="126" t="s">
        <v>169</v>
      </c>
      <c r="B44" s="139" t="s">
        <v>170</v>
      </c>
      <c r="C44" s="126" t="s">
        <v>171</v>
      </c>
    </row>
    <row r="45" ht="13.5" customHeight="1">
      <c r="A45" s="140" t="s">
        <v>39</v>
      </c>
      <c r="B45" s="141">
        <v>0</v>
      </c>
      <c r="C45" s="142">
        <v>1</v>
      </c>
    </row>
    <row r="46" ht="13.5" customHeight="1">
      <c r="A46" s="140" t="s">
        <v>172</v>
      </c>
      <c r="B46" s="141">
        <v>0</v>
      </c>
      <c r="C46" s="142">
        <v>18</v>
      </c>
    </row>
    <row r="47" ht="13.5" customHeight="1">
      <c r="A47" s="140" t="s">
        <v>173</v>
      </c>
      <c r="B47" s="141">
        <v>0</v>
      </c>
      <c r="C47" s="142"/>
    </row>
    <row r="48" ht="13.5" customHeight="1">
      <c r="A48" s="140" t="s">
        <v>44</v>
      </c>
      <c r="B48" s="141">
        <v>0</v>
      </c>
      <c r="C48" s="142"/>
    </row>
    <row r="49" ht="13.5" customHeight="1">
      <c r="A49" s="140" t="s">
        <v>42</v>
      </c>
      <c r="B49" s="141">
        <v>0</v>
      </c>
      <c r="C49" s="142">
        <v>1</v>
      </c>
    </row>
    <row r="50" ht="13.5" customHeight="1">
      <c r="A50" s="140" t="s">
        <v>45</v>
      </c>
      <c r="B50" s="141">
        <v>0</v>
      </c>
      <c r="C50" s="142">
        <v>2</v>
      </c>
    </row>
    <row r="51" ht="13.5" customHeight="1">
      <c r="A51" s="140" t="s">
        <v>40</v>
      </c>
      <c r="B51" s="141">
        <v>0</v>
      </c>
      <c r="C51" s="142"/>
    </row>
    <row r="52" ht="13.5" customHeight="1">
      <c r="A52" s="140" t="s">
        <v>174</v>
      </c>
      <c r="B52" s="141">
        <v>0</v>
      </c>
      <c r="C52" s="142"/>
    </row>
    <row r="53" ht="13.5" customHeight="1">
      <c r="A53" s="140" t="s">
        <v>175</v>
      </c>
      <c r="B53" s="141">
        <v>0</v>
      </c>
      <c r="C53" s="142"/>
    </row>
    <row r="54" ht="13.5" customHeight="1">
      <c r="A54" s="140" t="s">
        <v>176</v>
      </c>
      <c r="B54" s="141">
        <v>0</v>
      </c>
      <c r="C54" s="142">
        <v>74</v>
      </c>
    </row>
    <row r="55" ht="13.5" customHeight="1">
      <c r="A55" s="143" t="s">
        <v>177</v>
      </c>
      <c r="B55" s="144">
        <v>0</v>
      </c>
      <c r="C55" s="72">
        <f>SUM(C45:C54)</f>
        <v>96</v>
      </c>
    </row>
    <row r="56" ht="13.5" customHeight="1">
      <c r="A56" s="145"/>
      <c r="B56" s="146"/>
      <c r="C56" s="146"/>
      <c r="D56" s="147"/>
      <c r="E56" s="147"/>
    </row>
    <row r="57" ht="34.5" customHeight="1">
      <c r="A57" s="123" t="s">
        <v>178</v>
      </c>
      <c r="B57" s="148" t="str">
        <f>B43</f>
        <v>Setembro</v>
      </c>
      <c r="C57" s="149"/>
    </row>
    <row r="58" ht="24" customHeight="1">
      <c r="A58" s="150" t="s">
        <v>39</v>
      </c>
      <c r="B58" s="151"/>
      <c r="C58" s="116"/>
    </row>
    <row r="59" ht="15.75" customHeight="1">
      <c r="A59" s="150" t="s">
        <v>172</v>
      </c>
      <c r="B59" s="151"/>
      <c r="C59" s="116"/>
    </row>
    <row r="60" ht="15.75" customHeight="1">
      <c r="A60" s="150" t="s">
        <v>173</v>
      </c>
      <c r="B60" s="151"/>
      <c r="C60" s="116"/>
    </row>
    <row r="61" ht="15.75" customHeight="1">
      <c r="A61" s="150" t="s">
        <v>44</v>
      </c>
      <c r="B61" s="151"/>
      <c r="C61" s="116"/>
    </row>
    <row r="62" ht="15.75" customHeight="1">
      <c r="A62" s="150" t="s">
        <v>42</v>
      </c>
      <c r="B62" s="151"/>
      <c r="C62" s="116"/>
    </row>
    <row r="63" ht="15.75" customHeight="1">
      <c r="A63" s="150" t="s">
        <v>45</v>
      </c>
      <c r="B63" s="151"/>
      <c r="C63" s="116"/>
    </row>
    <row r="64" ht="15.75" customHeight="1">
      <c r="A64" s="150" t="s">
        <v>40</v>
      </c>
      <c r="B64" s="151"/>
      <c r="C64" s="116"/>
    </row>
    <row r="65" ht="15.75" customHeight="1">
      <c r="A65" s="150" t="s">
        <v>174</v>
      </c>
      <c r="B65" s="151"/>
      <c r="C65" s="116"/>
    </row>
    <row r="66" ht="15.75" customHeight="1">
      <c r="A66" s="150" t="s">
        <v>175</v>
      </c>
      <c r="B66" s="151"/>
      <c r="C66" s="116"/>
    </row>
    <row r="67" ht="15.75" customHeight="1">
      <c r="A67" s="150" t="s">
        <v>176</v>
      </c>
      <c r="B67" s="151"/>
      <c r="C67" s="116"/>
    </row>
    <row r="68" ht="15.75" customHeight="1">
      <c r="A68" s="143" t="s">
        <v>177</v>
      </c>
      <c r="B68" s="152">
        <f>SUM(B58:B67)</f>
        <v>0</v>
      </c>
      <c r="C68" s="153"/>
    </row>
    <row r="69" ht="15.75" customHeight="1">
      <c r="A69" s="74" t="str">
        <f>'Desempenho 2026'!A23</f>
        <v xml:space="preserve">Fonte: MV | SoulMV - POLICLÍNICA DE QUIRINOPOLIS DE 01/09/2026 - 30/09/2026</v>
      </c>
      <c r="B69" s="75"/>
      <c r="C69" s="75"/>
    </row>
    <row r="70" ht="26.25" customHeight="1"/>
    <row r="71" ht="24.75" customHeight="1">
      <c r="A71" s="1" t="s">
        <v>122</v>
      </c>
    </row>
    <row r="72" ht="15.75" customHeight="1"/>
    <row r="73" ht="15.75" customHeight="1"/>
    <row r="74" ht="15.75" customHeight="1">
      <c r="A74" s="76" t="s">
        <v>123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28.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2">
    <mergeCell ref="A1:C1"/>
    <mergeCell ref="A2:C2"/>
    <mergeCell ref="A3:C3"/>
    <mergeCell ref="B4:C4"/>
    <mergeCell ref="B5:C5"/>
    <mergeCell ref="B6:C6"/>
    <mergeCell ref="B7:C7"/>
    <mergeCell ref="B8:C8"/>
    <mergeCell ref="B9:C9"/>
    <mergeCell ref="B10:C10"/>
    <mergeCell ref="B12:C12"/>
    <mergeCell ref="B43:C4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dos Santos Silva</dc:creator>
  <cp:revision>22</cp:revision>
  <dcterms:created xsi:type="dcterms:W3CDTF">2016-06-10T12:45:00Z</dcterms:created>
  <dcterms:modified xsi:type="dcterms:W3CDTF">2026-10-05T20:00:53Z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521257AE668F46C3BC7551A637FE4CCC</vt:lpwstr>
  </property>
  <property fmtid="{D5CDD505-2E9C-101B-9397-08002B2CF9AE}" pid="4" name="KSOProductBuildVer">
    <vt:lpwstr>1046-12.2.0.13215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