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4\"/>
    </mc:Choice>
  </mc:AlternateContent>
  <bookViews>
    <workbookView xWindow="0" yWindow="0" windowWidth="21600" windowHeight="9600" tabRatio="500"/>
  </bookViews>
  <sheets>
    <sheet name="10.2024" sheetId="1" r:id="rId1"/>
  </sheets>
  <definedNames>
    <definedName name="_xlnm.Print_Area" localSheetId="0">'10.2024'!$A$1:$B$146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9" i="1" l="1"/>
  <c r="B20" i="1" l="1"/>
  <c r="B35" i="1" l="1"/>
  <c r="B44" i="1" l="1"/>
  <c r="B58" i="1"/>
  <c r="B47" i="1" l="1"/>
  <c r="B120" i="1" l="1"/>
  <c r="B116" i="1"/>
  <c r="B62" i="1" l="1"/>
  <c r="B64" i="1" s="1"/>
  <c r="B51" i="1" l="1"/>
  <c r="B53" i="1" l="1"/>
  <c r="B24" i="1" l="1"/>
  <c r="B29" i="1" s="1"/>
  <c r="B97" i="1" s="1"/>
  <c r="B125" i="1" l="1"/>
  <c r="B55" i="1" l="1"/>
  <c r="B68" i="1" l="1"/>
  <c r="B131" i="1" l="1"/>
  <c r="B112" i="1"/>
  <c r="B105" i="1"/>
  <c r="B92" i="1" l="1"/>
  <c r="B96" i="1" s="1"/>
  <c r="B67" i="1"/>
  <c r="B70" i="1" s="1"/>
</calcChain>
</file>

<file path=xl/sharedStrings.xml><?xml version="1.0" encoding="utf-8"?>
<sst xmlns="http://schemas.openxmlformats.org/spreadsheetml/2006/main" count="117" uniqueCount="117">
  <si>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</si>
  <si>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</si>
  <si>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</si>
  <si>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</si>
  <si>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</si>
  <si>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</si>
  <si>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</si>
  <si>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</si>
  <si>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</si>
  <si>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</si>
  <si>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</si>
  <si>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</si>
  <si>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</si>
  <si>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</si>
  <si>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</si>
  <si>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</si>
  <si>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</si>
  <si>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</si>
  <si>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</si>
  <si>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</si>
  <si>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</si>
  <si>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</si>
  <si>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</si>
  <si>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</si>
  <si>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</si>
  <si>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</si>
  <si>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</si>
  <si>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</si>
  <si>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</si>
  <si>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</si>
  <si>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</si>
  <si>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</si>
  <si>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</si>
  <si>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</si>
  <si>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</si>
  <si>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</si>
  <si>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</si>
  <si>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</si>
  <si>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</si>
  <si>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</si>
  <si>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</si>
  <si>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</si>
  <si>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</si>
  <si>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</si>
  <si>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</si>
  <si>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</si>
  <si>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</si>
  <si>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</si>
  <si>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</si>
  <si>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</si>
  <si>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</si>
  <si>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</si>
  <si>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</si>
  <si>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</si>
  <si>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</si>
  <si>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</si>
  <si>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4.1.2 Aplicação Financeira - C/A 6958-2 - APLICAÇÃO 3%</t>
  </si>
  <si>
    <t>2.2 Repasse - C/C 6957-4 - INVESTIMENTO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</si>
  <si>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</si>
  <si>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</si>
  <si>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</si>
  <si>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</si>
  <si>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</si>
  <si>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</si>
  <si>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</si>
  <si>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3.1.2 Resgate Aplicação - C/A 6958-2 - APLICAÇÃO 3%</t>
  </si>
  <si>
    <t>1.2.1 C/C 6956-6 - CUSTEIO</t>
  </si>
  <si>
    <t>1.2.2 C/C 6957-4 - INVESTIMENTO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</si>
  <si>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</si>
  <si>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</si>
  <si>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</si>
  <si>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</si>
  <si>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</si>
  <si>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</si>
  <si>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</si>
  <si>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 xml:space="preserve">3.1.1 Resgate Aplicação - C/A 6956-6 </t>
  </si>
  <si>
    <t>3.1.3 Resgate Aplicação - C/A 6732-4 - AUTO MAX</t>
  </si>
  <si>
    <t xml:space="preserve">3.2.1 Resgate Aplicação - C/A 6957-4 </t>
  </si>
  <si>
    <t xml:space="preserve">4.1.1 Aplicação Financeira - C/A 6956-6 </t>
  </si>
  <si>
    <t>4.2.1 Aplicação Financeira - C/A 6957-4</t>
  </si>
  <si>
    <t>4.1.3 Aplicação Financeira - C/A 6732-4 - AUTO MAX</t>
  </si>
  <si>
    <t>3.2 TOTAL RESGATE APLICAÇÃO FINANCEIRA - INVESTIMENTO</t>
  </si>
  <si>
    <t>4.2 TOTAL APLICAÇÃO FINANCEIRA - INVESTIMENTO</t>
  </si>
  <si>
    <t>2.4 RENDIMENTO SOBRE APLICAÇÕES FINANCEIRAS</t>
  </si>
  <si>
    <t>2.4.1 Rendimento sobre Aplicação Financeiras - C/A 6956-6 - CUSTEIO</t>
  </si>
  <si>
    <t>2.4.4 Rendimento sobre Aplicação Financeiras - C/A 6732-4 - CUSTEIO (AUTO MAX)</t>
  </si>
  <si>
    <t>2.5 Outras entradas: RECUPERAÇÃO DE DESPESAS</t>
  </si>
  <si>
    <t>2.6 Aporte para Caixa</t>
  </si>
  <si>
    <t>2.7 Devolução do Saldo de Caixa</t>
  </si>
  <si>
    <t>2.8 Reembolso de Despesas (+)</t>
  </si>
  <si>
    <t>SUBTOTAL  DE ENTRADAS (2= 2.1+2.2+2.3+2.4+2.5+2.6+2.7+2.8)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</si>
  <si>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</si>
  <si>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</si>
  <si>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</si>
  <si>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</si>
  <si>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2.4.2 Rendimento sobre Aplicação Financeiras - C/A 6957-4 - INVESTIMENTO</t>
  </si>
  <si>
    <t>2.4.3 Rendimento sobre Aplicação Financeiras - C/A 6958-2  - APLICAÇÃO 3%</t>
  </si>
  <si>
    <r>
      <t>2.3 Repasse - C/C 6958-2 - APLICAÇÃO 3</t>
    </r>
    <r>
      <rPr>
        <b/>
        <sz val="11"/>
        <color rgb="FF000000"/>
        <rFont val="Calibri"/>
        <family val="2"/>
      </rPr>
      <t>%</t>
    </r>
  </si>
  <si>
    <t>1.2.3 C/C 6958-2 - APLICAÇÃO 3%</t>
  </si>
  <si>
    <t>1.3.2 C/A 6957-4 - INVESTIMENTO</t>
  </si>
  <si>
    <t>1.3.3 C/A 6958-2 - APLICAÇÃO 3%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</si>
  <si>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</si>
  <si>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</si>
  <si>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</si>
  <si>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</si>
  <si>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</si>
  <si>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</si>
  <si>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1.3.4 C/A 6732-4 - CUSTEIO</t>
  </si>
  <si>
    <t>9.2.1 C/C 6957-4 - INVESTIMENTO</t>
  </si>
  <si>
    <t>9.2.2 C/C 6958-2 - APLICAÇÃO 3%</t>
  </si>
  <si>
    <t>9.2.3 C/C 6956-6 - CUSTEIO</t>
  </si>
  <si>
    <t>9.3.4 C/A 6732-4 - CUSTEIO</t>
  </si>
  <si>
    <t>TOTAL TRANSFERÊNCIAS (6=6.1+6.2+6.3+6.4)</t>
  </si>
  <si>
    <t>Competência: 10/2024</t>
  </si>
  <si>
    <t>9.SALDO BANCÁRIO FINAL EM 31/10/2024</t>
  </si>
  <si>
    <t>5.1.15 Reembolso de Rateios (-)</t>
  </si>
  <si>
    <t>TOTAL DE PAGAMENTOS - CUSTEIO (5= SOMA 5.1.1 á 5.1.15)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</si>
</sst>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6"/>
  <sheetViews>
    <sheetView showGridLines="0" tabSelected="1" view="pageBreakPreview" topLeftCell="A118" zoomScale="95" zoomScaleNormal="70" zoomScaleSheetLayoutView="95" zoomScalePageLayoutView="70" workbookViewId="0">
      <selection activeCell="C140" sqref="C140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51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47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48</v>
      </c>
      <c r="B7" s="86"/>
    </row>
    <row r="8" spans="1:2" s="45" customFormat="1" x14ac:dyDescent="0.25">
      <c r="A8" s="46" t="s">
        <v>101</v>
      </c>
      <c r="B8" s="47"/>
    </row>
    <row r="9" spans="1:2" s="45" customFormat="1" x14ac:dyDescent="0.25">
      <c r="A9" s="86" t="s">
        <v>102</v>
      </c>
      <c r="B9" s="86"/>
    </row>
    <row r="10" spans="1:2" s="45" customFormat="1" x14ac:dyDescent="0.25">
      <c r="A10" s="46" t="s">
        <v>49</v>
      </c>
      <c r="B10" s="47"/>
    </row>
    <row r="11" spans="1:2" s="45" customFormat="1" x14ac:dyDescent="0.25">
      <c r="A11" s="46" t="s">
        <v>104</v>
      </c>
      <c r="B11" s="46"/>
    </row>
    <row r="12" spans="1:2" s="45" customFormat="1" x14ac:dyDescent="0.25">
      <c r="A12" s="86" t="s">
        <v>103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105</v>
      </c>
      <c r="B14" s="81">
        <v>6097982.8399999999</v>
      </c>
    </row>
    <row r="15" spans="1:2" s="45" customFormat="1" x14ac:dyDescent="0.25">
      <c r="A15" s="43" t="s">
        <v>106</v>
      </c>
      <c r="B15" s="44"/>
    </row>
    <row r="16" spans="1:2" s="45" customFormat="1" ht="21.75" customHeight="1" x14ac:dyDescent="0.25">
      <c r="A16" s="87" t="s">
        <v>50</v>
      </c>
      <c r="B16" s="88"/>
    </row>
    <row r="17" spans="1:2" s="48" customFormat="1" ht="14.25" customHeight="1" x14ac:dyDescent="0.25">
      <c r="A17" s="19" t="s">
        <v>113</v>
      </c>
      <c r="B17" s="20" t="s">
        <v>52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0</v>
      </c>
    </row>
    <row r="21" spans="1:2" x14ac:dyDescent="0.25">
      <c r="A21" s="52" t="s">
        <v>66</v>
      </c>
      <c r="B21" s="21">
        <v>0</v>
      </c>
    </row>
    <row r="22" spans="1:2" x14ac:dyDescent="0.25">
      <c r="A22" s="52" t="s">
        <v>67</v>
      </c>
      <c r="B22" s="21">
        <v>0</v>
      </c>
    </row>
    <row r="23" spans="1:2" x14ac:dyDescent="0.25">
      <c r="A23" s="52" t="s">
        <v>98</v>
      </c>
      <c r="B23" s="21">
        <v>0</v>
      </c>
    </row>
    <row r="24" spans="1:2" x14ac:dyDescent="0.25">
      <c r="A24" s="50" t="s">
        <v>3</v>
      </c>
      <c r="B24" s="51">
        <f>SUM(B25:B28)</f>
        <v>7167684.8499999996</v>
      </c>
    </row>
    <row r="25" spans="1:2" x14ac:dyDescent="0.25">
      <c r="A25" s="52" t="s">
        <v>53</v>
      </c>
      <c r="B25" s="21">
        <v>900716.39</v>
      </c>
    </row>
    <row r="26" spans="1:2" x14ac:dyDescent="0.25">
      <c r="A26" s="52" t="s">
        <v>99</v>
      </c>
      <c r="B26" s="21">
        <v>2370742.5499999998</v>
      </c>
    </row>
    <row r="27" spans="1:2" x14ac:dyDescent="0.25">
      <c r="A27" s="52" t="s">
        <v>100</v>
      </c>
      <c r="B27" s="21">
        <v>3895900.84</v>
      </c>
    </row>
    <row r="28" spans="1:2" x14ac:dyDescent="0.25">
      <c r="A28" s="52" t="s">
        <v>107</v>
      </c>
      <c r="B28" s="21">
        <v>325.07</v>
      </c>
    </row>
    <row r="29" spans="1:2" x14ac:dyDescent="0.25">
      <c r="A29" s="2" t="s">
        <v>7</v>
      </c>
      <c r="B29" s="23">
        <f>(B19+B20+B24)</f>
        <v>7167684.8499999996</v>
      </c>
    </row>
    <row r="30" spans="1:2" x14ac:dyDescent="0.25">
      <c r="A30" s="54"/>
      <c r="B30" s="22"/>
    </row>
    <row r="31" spans="1:2" x14ac:dyDescent="0.25">
      <c r="A31" s="1" t="s">
        <v>4</v>
      </c>
      <c r="B31" s="34"/>
    </row>
    <row r="32" spans="1:2" x14ac:dyDescent="0.25">
      <c r="A32" s="55" t="s">
        <v>38</v>
      </c>
      <c r="B32" s="25">
        <v>5897982.8399999999</v>
      </c>
    </row>
    <row r="33" spans="1:2" x14ac:dyDescent="0.25">
      <c r="A33" s="55" t="s">
        <v>57</v>
      </c>
      <c r="B33" s="25">
        <v>58458.26</v>
      </c>
    </row>
    <row r="34" spans="1:2" x14ac:dyDescent="0.25">
      <c r="A34" s="55" t="s">
        <v>97</v>
      </c>
      <c r="B34" s="25">
        <v>0</v>
      </c>
    </row>
    <row r="35" spans="1:2" x14ac:dyDescent="0.25">
      <c r="A35" s="55" t="s">
        <v>83</v>
      </c>
      <c r="B35" s="25">
        <f>SUM(B36:B39)</f>
        <v>78432.47</v>
      </c>
    </row>
    <row r="36" spans="1:2" x14ac:dyDescent="0.25">
      <c r="A36" s="56" t="s">
        <v>84</v>
      </c>
      <c r="B36" s="57">
        <v>26693.81</v>
      </c>
    </row>
    <row r="37" spans="1:2" x14ac:dyDescent="0.25">
      <c r="A37" s="56" t="s">
        <v>95</v>
      </c>
      <c r="B37" s="57">
        <v>20507.96</v>
      </c>
    </row>
    <row r="38" spans="1:2" x14ac:dyDescent="0.25">
      <c r="A38" s="56" t="s">
        <v>96</v>
      </c>
      <c r="B38" s="57">
        <v>31230.69</v>
      </c>
    </row>
    <row r="39" spans="1:2" x14ac:dyDescent="0.25">
      <c r="A39" s="56" t="s">
        <v>85</v>
      </c>
      <c r="B39" s="57">
        <v>0.01</v>
      </c>
    </row>
    <row r="40" spans="1:2" x14ac:dyDescent="0.25">
      <c r="A40" s="5" t="s">
        <v>86</v>
      </c>
      <c r="B40" s="25">
        <v>145105.10999999999</v>
      </c>
    </row>
    <row r="41" spans="1:2" x14ac:dyDescent="0.25">
      <c r="A41" s="5" t="s">
        <v>87</v>
      </c>
      <c r="B41" s="25">
        <v>0</v>
      </c>
    </row>
    <row r="42" spans="1:2" x14ac:dyDescent="0.25">
      <c r="A42" s="5" t="s">
        <v>88</v>
      </c>
      <c r="B42" s="25">
        <v>0</v>
      </c>
    </row>
    <row r="43" spans="1:2" x14ac:dyDescent="0.25">
      <c r="A43" s="5" t="s">
        <v>89</v>
      </c>
      <c r="B43" s="25">
        <v>0</v>
      </c>
    </row>
    <row r="44" spans="1:2" x14ac:dyDescent="0.25">
      <c r="A44" s="3" t="s">
        <v>90</v>
      </c>
      <c r="B44" s="24">
        <f>SUM(B32+B33+B34+B35+B40+B41+B42+B43)</f>
        <v>6179978.6799999997</v>
      </c>
    </row>
    <row r="45" spans="1:2" x14ac:dyDescent="0.25">
      <c r="A45" s="3"/>
      <c r="B45" s="24"/>
    </row>
    <row r="46" spans="1:2" x14ac:dyDescent="0.25">
      <c r="A46" s="4" t="s">
        <v>8</v>
      </c>
      <c r="B46" s="58"/>
    </row>
    <row r="47" spans="1:2" x14ac:dyDescent="0.25">
      <c r="A47" s="15" t="s">
        <v>10</v>
      </c>
      <c r="B47" s="59">
        <f>SUM(B48:B50)</f>
        <v>6563677.5</v>
      </c>
    </row>
    <row r="48" spans="1:2" x14ac:dyDescent="0.25">
      <c r="A48" s="60" t="s">
        <v>75</v>
      </c>
      <c r="B48" s="67">
        <v>6408612.8799999999</v>
      </c>
    </row>
    <row r="49" spans="1:2" x14ac:dyDescent="0.25">
      <c r="A49" s="60" t="s">
        <v>65</v>
      </c>
      <c r="B49" s="67">
        <v>154739.54</v>
      </c>
    </row>
    <row r="50" spans="1:2" x14ac:dyDescent="0.25">
      <c r="A50" s="60" t="s">
        <v>76</v>
      </c>
      <c r="B50" s="67">
        <v>325.08</v>
      </c>
    </row>
    <row r="51" spans="1:2" x14ac:dyDescent="0.25">
      <c r="A51" s="55" t="s">
        <v>81</v>
      </c>
      <c r="B51" s="78">
        <f>SUM(B52)</f>
        <v>96800</v>
      </c>
    </row>
    <row r="52" spans="1:2" x14ac:dyDescent="0.25">
      <c r="A52" s="60" t="s">
        <v>77</v>
      </c>
      <c r="B52" s="67">
        <v>96800</v>
      </c>
    </row>
    <row r="53" spans="1:2" x14ac:dyDescent="0.25">
      <c r="A53" s="3" t="s">
        <v>11</v>
      </c>
      <c r="B53" s="25">
        <f>B47+B51</f>
        <v>6660477.5</v>
      </c>
    </row>
    <row r="54" spans="1:2" x14ac:dyDescent="0.25">
      <c r="A54" s="3"/>
      <c r="B54" s="24"/>
    </row>
    <row r="55" spans="1:2" x14ac:dyDescent="0.25">
      <c r="A55" s="61" t="s">
        <v>9</v>
      </c>
      <c r="B55" s="26">
        <f>(B44+B53)</f>
        <v>12840456.18</v>
      </c>
    </row>
    <row r="56" spans="1:2" x14ac:dyDescent="0.25">
      <c r="A56" s="62"/>
      <c r="B56" s="35"/>
    </row>
    <row r="57" spans="1:2" x14ac:dyDescent="0.25">
      <c r="A57" s="6" t="s">
        <v>12</v>
      </c>
      <c r="B57" s="36"/>
    </row>
    <row r="58" spans="1:2" x14ac:dyDescent="0.25">
      <c r="A58" s="14" t="s">
        <v>13</v>
      </c>
      <c r="B58" s="63">
        <f>SUM(B59:B61)</f>
        <v>5760952.4500000002</v>
      </c>
    </row>
    <row r="59" spans="1:2" x14ac:dyDescent="0.25">
      <c r="A59" s="56" t="s">
        <v>78</v>
      </c>
      <c r="B59" s="27">
        <v>5760952.4500000002</v>
      </c>
    </row>
    <row r="60" spans="1:2" x14ac:dyDescent="0.25">
      <c r="A60" s="56" t="s">
        <v>56</v>
      </c>
      <c r="B60" s="27">
        <v>0</v>
      </c>
    </row>
    <row r="61" spans="1:2" x14ac:dyDescent="0.25">
      <c r="A61" s="56" t="s">
        <v>80</v>
      </c>
      <c r="B61" s="27">
        <v>0</v>
      </c>
    </row>
    <row r="62" spans="1:2" x14ac:dyDescent="0.25">
      <c r="A62" s="5" t="s">
        <v>82</v>
      </c>
      <c r="B62" s="79">
        <f>B63</f>
        <v>58458.26</v>
      </c>
    </row>
    <row r="63" spans="1:2" x14ac:dyDescent="0.25">
      <c r="A63" s="56" t="s">
        <v>79</v>
      </c>
      <c r="B63" s="27">
        <v>58458.26</v>
      </c>
    </row>
    <row r="64" spans="1:2" x14ac:dyDescent="0.25">
      <c r="A64" s="15" t="s">
        <v>14</v>
      </c>
      <c r="B64" s="28">
        <f>B58+B62</f>
        <v>5819410.71</v>
      </c>
    </row>
    <row r="65" spans="1:2" x14ac:dyDescent="0.25">
      <c r="A65" s="3"/>
      <c r="B65" s="24"/>
    </row>
    <row r="66" spans="1:2" x14ac:dyDescent="0.25">
      <c r="A66" s="3" t="s">
        <v>68</v>
      </c>
      <c r="B66" s="24"/>
    </row>
    <row r="67" spans="1:2" x14ac:dyDescent="0.25">
      <c r="A67" s="64" t="s">
        <v>69</v>
      </c>
      <c r="B67" s="30">
        <f>B64</f>
        <v>5819410.71</v>
      </c>
    </row>
    <row r="68" spans="1:2" x14ac:dyDescent="0.25">
      <c r="A68" s="64" t="s">
        <v>70</v>
      </c>
      <c r="B68" s="30">
        <f>B53</f>
        <v>6660477.5</v>
      </c>
    </row>
    <row r="69" spans="1:2" x14ac:dyDescent="0.25">
      <c r="A69" s="64" t="s">
        <v>71</v>
      </c>
      <c r="B69" s="30">
        <v>0</v>
      </c>
    </row>
    <row r="70" spans="1:2" x14ac:dyDescent="0.25">
      <c r="A70" s="3" t="s">
        <v>15</v>
      </c>
      <c r="B70" s="24">
        <f>B67-B68-B69</f>
        <v>-841066.79</v>
      </c>
    </row>
    <row r="71" spans="1:2" x14ac:dyDescent="0.25">
      <c r="A71" s="3"/>
      <c r="B71" s="24"/>
    </row>
    <row r="72" spans="1:2" x14ac:dyDescent="0.25">
      <c r="A72" s="4" t="s">
        <v>17</v>
      </c>
      <c r="B72" s="37"/>
    </row>
    <row r="73" spans="1:2" ht="15.75" customHeight="1" x14ac:dyDescent="0.25">
      <c r="A73" s="4" t="s">
        <v>16</v>
      </c>
      <c r="B73" s="38"/>
    </row>
    <row r="74" spans="1:2" ht="15.75" customHeight="1" x14ac:dyDescent="0.25">
      <c r="A74" s="8" t="s">
        <v>18</v>
      </c>
      <c r="B74" s="57">
        <v>1309742.19</v>
      </c>
    </row>
    <row r="75" spans="1:2" ht="15.75" customHeight="1" x14ac:dyDescent="0.25">
      <c r="A75" s="9" t="s">
        <v>19</v>
      </c>
      <c r="B75" s="57">
        <v>2942127.29</v>
      </c>
    </row>
    <row r="76" spans="1:2" x14ac:dyDescent="0.25">
      <c r="A76" s="9" t="s">
        <v>20</v>
      </c>
      <c r="B76" s="57">
        <v>1249522.48</v>
      </c>
    </row>
    <row r="77" spans="1:2" x14ac:dyDescent="0.25">
      <c r="A77" s="8" t="s">
        <v>39</v>
      </c>
      <c r="B77" s="57">
        <v>33585.1</v>
      </c>
    </row>
    <row r="78" spans="1:2" x14ac:dyDescent="0.25">
      <c r="A78" s="8" t="s">
        <v>43</v>
      </c>
      <c r="B78" s="57">
        <v>0</v>
      </c>
    </row>
    <row r="79" spans="1:2" x14ac:dyDescent="0.25">
      <c r="A79" s="8" t="s">
        <v>44</v>
      </c>
      <c r="B79" s="57">
        <v>46165.29</v>
      </c>
    </row>
    <row r="80" spans="1:2" s="65" customFormat="1" x14ac:dyDescent="0.25">
      <c r="A80" s="7" t="s">
        <v>34</v>
      </c>
      <c r="B80" s="57">
        <v>1078811.1299999999</v>
      </c>
    </row>
    <row r="81" spans="1:2" s="65" customFormat="1" x14ac:dyDescent="0.25">
      <c r="A81" s="7" t="s">
        <v>35</v>
      </c>
      <c r="B81" s="57">
        <v>31505.15</v>
      </c>
    </row>
    <row r="82" spans="1:2" x14ac:dyDescent="0.25">
      <c r="A82" s="7" t="s">
        <v>45</v>
      </c>
      <c r="B82" s="57">
        <v>0</v>
      </c>
    </row>
    <row r="83" spans="1:2" x14ac:dyDescent="0.25">
      <c r="A83" s="7" t="s">
        <v>46</v>
      </c>
      <c r="B83" s="57">
        <v>20284.37</v>
      </c>
    </row>
    <row r="84" spans="1:2" x14ac:dyDescent="0.25">
      <c r="A84" s="7" t="s">
        <v>40</v>
      </c>
      <c r="B84" s="57">
        <v>92360.44</v>
      </c>
    </row>
    <row r="85" spans="1:2" x14ac:dyDescent="0.25">
      <c r="A85" s="7" t="s">
        <v>41</v>
      </c>
      <c r="B85" s="57">
        <v>1550</v>
      </c>
    </row>
    <row r="86" spans="1:2" x14ac:dyDescent="0.25">
      <c r="A86" s="7" t="s">
        <v>42</v>
      </c>
      <c r="B86" s="57">
        <v>0</v>
      </c>
    </row>
    <row r="87" spans="1:2" x14ac:dyDescent="0.25">
      <c r="A87" s="7" t="s">
        <v>54</v>
      </c>
      <c r="B87" s="57">
        <v>0</v>
      </c>
    </row>
    <row r="88" spans="1:2" x14ac:dyDescent="0.25">
      <c r="A88" s="7" t="s">
        <v>115</v>
      </c>
      <c r="B88" s="57">
        <v>136865.4</v>
      </c>
    </row>
    <row r="89" spans="1:2" x14ac:dyDescent="0.25">
      <c r="A89" s="16" t="s">
        <v>116</v>
      </c>
      <c r="B89" s="29">
        <f>SUM(B74:B88)</f>
        <v>6942518.8400000017</v>
      </c>
    </row>
    <row r="90" spans="1:2" x14ac:dyDescent="0.25">
      <c r="A90" s="3"/>
      <c r="B90" s="24"/>
    </row>
    <row r="91" spans="1:2" x14ac:dyDescent="0.25">
      <c r="A91" s="13" t="s">
        <v>22</v>
      </c>
      <c r="B91" s="39"/>
    </row>
    <row r="92" spans="1:2" s="12" customFormat="1" x14ac:dyDescent="0.25">
      <c r="A92" s="66" t="s">
        <v>23</v>
      </c>
      <c r="B92" s="67">
        <f>B64</f>
        <v>5819410.71</v>
      </c>
    </row>
    <row r="93" spans="1:2" s="12" customFormat="1" x14ac:dyDescent="0.25">
      <c r="A93" s="56" t="s">
        <v>92</v>
      </c>
      <c r="B93" s="30">
        <v>0</v>
      </c>
    </row>
    <row r="94" spans="1:2" s="12" customFormat="1" x14ac:dyDescent="0.25">
      <c r="A94" s="56" t="s">
        <v>93</v>
      </c>
      <c r="B94" s="27">
        <v>0</v>
      </c>
    </row>
    <row r="95" spans="1:2" s="12" customFormat="1" x14ac:dyDescent="0.25">
      <c r="A95" s="68" t="s">
        <v>94</v>
      </c>
      <c r="B95" s="27">
        <v>94.16</v>
      </c>
    </row>
    <row r="96" spans="1:2" s="12" customFormat="1" x14ac:dyDescent="0.25">
      <c r="A96" s="5" t="s">
        <v>112</v>
      </c>
      <c r="B96" s="31">
        <f t="shared" ref="B96" si="0">B92+B93+B94+B95</f>
        <v>5819504.8700000001</v>
      </c>
    </row>
    <row r="97" spans="1:2" s="12" customFormat="1" x14ac:dyDescent="0.25">
      <c r="A97" s="5" t="s">
        <v>21</v>
      </c>
      <c r="B97" s="31">
        <f>(B29+B44)-(B69+B89+B93+B94+B95)</f>
        <v>6405050.5299999975</v>
      </c>
    </row>
    <row r="98" spans="1:2" x14ac:dyDescent="0.25">
      <c r="A98" s="5"/>
      <c r="B98" s="40"/>
    </row>
    <row r="99" spans="1:2" x14ac:dyDescent="0.25">
      <c r="A99" s="5"/>
      <c r="B99" s="69"/>
    </row>
    <row r="100" spans="1:2" x14ac:dyDescent="0.25">
      <c r="A100" s="4" t="s">
        <v>58</v>
      </c>
      <c r="B100" s="38"/>
    </row>
    <row r="101" spans="1:2" x14ac:dyDescent="0.25">
      <c r="A101" s="8" t="s">
        <v>59</v>
      </c>
      <c r="B101" s="57">
        <v>0</v>
      </c>
    </row>
    <row r="102" spans="1:2" x14ac:dyDescent="0.25">
      <c r="A102" s="8" t="s">
        <v>60</v>
      </c>
      <c r="B102" s="57">
        <v>0</v>
      </c>
    </row>
    <row r="103" spans="1:2" x14ac:dyDescent="0.25">
      <c r="A103" s="7" t="s">
        <v>61</v>
      </c>
      <c r="B103" s="69">
        <v>0</v>
      </c>
    </row>
    <row r="104" spans="1:2" x14ac:dyDescent="0.25">
      <c r="A104" s="7" t="s">
        <v>62</v>
      </c>
      <c r="B104" s="69">
        <v>0</v>
      </c>
    </row>
    <row r="105" spans="1:2" x14ac:dyDescent="0.25">
      <c r="A105" s="5" t="s">
        <v>63</v>
      </c>
      <c r="B105" s="24">
        <f t="shared" ref="B105" si="1">B101+B102+B103+B104</f>
        <v>0</v>
      </c>
    </row>
    <row r="106" spans="1:2" ht="14.25" customHeight="1" x14ac:dyDescent="0.25">
      <c r="A106" s="5" t="s">
        <v>24</v>
      </c>
      <c r="B106" s="24">
        <v>0</v>
      </c>
    </row>
    <row r="107" spans="1:2" ht="14.25" customHeight="1" x14ac:dyDescent="0.25">
      <c r="A107" s="5"/>
      <c r="B107" s="24"/>
    </row>
    <row r="108" spans="1:2" x14ac:dyDescent="0.25">
      <c r="A108" s="5"/>
      <c r="B108" s="27"/>
    </row>
    <row r="109" spans="1:2" x14ac:dyDescent="0.25">
      <c r="A109" s="6" t="s">
        <v>25</v>
      </c>
      <c r="B109" s="36"/>
    </row>
    <row r="110" spans="1:2" x14ac:dyDescent="0.25">
      <c r="A110" s="8" t="s">
        <v>26</v>
      </c>
      <c r="B110" s="27">
        <v>0</v>
      </c>
    </row>
    <row r="111" spans="1:2" x14ac:dyDescent="0.25">
      <c r="A111" s="8" t="s">
        <v>36</v>
      </c>
      <c r="B111" s="70">
        <v>0</v>
      </c>
    </row>
    <row r="112" spans="1:2" x14ac:dyDescent="0.25">
      <c r="A112" s="10" t="s">
        <v>27</v>
      </c>
      <c r="B112" s="32">
        <f t="shared" ref="B112" si="2">B110+B111</f>
        <v>0</v>
      </c>
    </row>
    <row r="113" spans="1:3" s="65" customFormat="1" x14ac:dyDescent="0.25">
      <c r="A113" s="5"/>
      <c r="B113" s="71"/>
    </row>
    <row r="114" spans="1:3" x14ac:dyDescent="0.25">
      <c r="A114" s="1" t="s">
        <v>114</v>
      </c>
      <c r="B114" s="41"/>
    </row>
    <row r="115" spans="1:3" x14ac:dyDescent="0.25">
      <c r="A115" s="53" t="s">
        <v>28</v>
      </c>
      <c r="B115" s="22">
        <v>0</v>
      </c>
    </row>
    <row r="116" spans="1:3" x14ac:dyDescent="0.25">
      <c r="A116" s="50" t="s">
        <v>29</v>
      </c>
      <c r="B116" s="51">
        <f>SUM(B117:B119)</f>
        <v>0</v>
      </c>
    </row>
    <row r="117" spans="1:3" x14ac:dyDescent="0.25">
      <c r="A117" s="52" t="s">
        <v>108</v>
      </c>
      <c r="B117" s="21">
        <v>0</v>
      </c>
    </row>
    <row r="118" spans="1:3" x14ac:dyDescent="0.25">
      <c r="A118" s="52" t="s">
        <v>109</v>
      </c>
      <c r="B118" s="21">
        <v>0</v>
      </c>
    </row>
    <row r="119" spans="1:3" x14ac:dyDescent="0.25">
      <c r="A119" s="52" t="s">
        <v>110</v>
      </c>
      <c r="B119" s="21">
        <v>0</v>
      </c>
    </row>
    <row r="120" spans="1:3" x14ac:dyDescent="0.25">
      <c r="A120" s="50" t="s">
        <v>37</v>
      </c>
      <c r="B120" s="77">
        <f>SUM(B121:B124)</f>
        <v>6405050.5300000003</v>
      </c>
      <c r="C120" s="76"/>
    </row>
    <row r="121" spans="1:3" x14ac:dyDescent="0.25">
      <c r="A121" s="52" t="s">
        <v>55</v>
      </c>
      <c r="B121" s="21">
        <v>279749.77</v>
      </c>
    </row>
    <row r="122" spans="1:3" x14ac:dyDescent="0.25">
      <c r="A122" s="52" t="s">
        <v>72</v>
      </c>
      <c r="B122" s="21">
        <v>2352908.77</v>
      </c>
    </row>
    <row r="123" spans="1:3" x14ac:dyDescent="0.25">
      <c r="A123" s="52" t="s">
        <v>73</v>
      </c>
      <c r="B123" s="21">
        <v>3772391.99</v>
      </c>
      <c r="C123" s="76"/>
    </row>
    <row r="124" spans="1:3" x14ac:dyDescent="0.25">
      <c r="A124" s="52" t="s">
        <v>111</v>
      </c>
      <c r="B124" s="21">
        <v>0</v>
      </c>
    </row>
    <row r="125" spans="1:3" x14ac:dyDescent="0.25">
      <c r="A125" s="10" t="s">
        <v>91</v>
      </c>
      <c r="B125" s="33">
        <f>(B29+B44)-(B69+B89+B93+B94+B95)</f>
        <v>6405050.5299999975</v>
      </c>
    </row>
    <row r="126" spans="1:3" x14ac:dyDescent="0.25">
      <c r="A126" s="72" t="s">
        <v>5</v>
      </c>
      <c r="B126" s="73"/>
    </row>
    <row r="127" spans="1:3" x14ac:dyDescent="0.25">
      <c r="A127" s="11" t="s">
        <v>30</v>
      </c>
      <c r="B127" s="74"/>
    </row>
    <row r="128" spans="1:3" x14ac:dyDescent="0.25">
      <c r="A128" s="75" t="s">
        <v>31</v>
      </c>
      <c r="B128" s="33">
        <v>0</v>
      </c>
    </row>
    <row r="129" spans="1:2" x14ac:dyDescent="0.25">
      <c r="A129" s="75" t="s">
        <v>32</v>
      </c>
      <c r="B129" s="33">
        <v>0</v>
      </c>
    </row>
    <row r="130" spans="1:2" x14ac:dyDescent="0.25">
      <c r="A130" s="75" t="s">
        <v>33</v>
      </c>
      <c r="B130" s="33">
        <v>0</v>
      </c>
    </row>
    <row r="131" spans="1:2" x14ac:dyDescent="0.25">
      <c r="A131" s="11" t="s">
        <v>6</v>
      </c>
      <c r="B131" s="42">
        <f t="shared" ref="B131" si="3">B128+B129+B130</f>
        <v>0</v>
      </c>
    </row>
    <row r="132" spans="1:2" x14ac:dyDescent="0.25">
      <c r="A132" s="85" t="s">
        <v>64</v>
      </c>
    </row>
    <row r="133" spans="1:2" x14ac:dyDescent="0.25">
      <c r="A133" s="85"/>
    </row>
    <row r="134" spans="1:2" x14ac:dyDescent="0.25">
      <c r="A134" s="85"/>
    </row>
    <row r="135" spans="1:2" x14ac:dyDescent="0.25">
      <c r="A135" s="80"/>
    </row>
    <row r="136" spans="1:2" x14ac:dyDescent="0.25">
      <c r="A136" s="80"/>
    </row>
    <row r="137" spans="1:2" x14ac:dyDescent="0.25">
      <c r="A137" s="80"/>
    </row>
    <row r="138" spans="1:2" x14ac:dyDescent="0.25">
      <c r="A138" s="80"/>
    </row>
    <row r="139" spans="1:2" x14ac:dyDescent="0.25">
      <c r="A139" s="80"/>
    </row>
    <row r="140" spans="1:2" x14ac:dyDescent="0.25">
      <c r="A140" s="80"/>
    </row>
    <row r="141" spans="1:2" x14ac:dyDescent="0.25">
      <c r="A141" s="80"/>
    </row>
    <row r="142" spans="1:2" x14ac:dyDescent="0.25">
      <c r="A142" s="80"/>
    </row>
    <row r="143" spans="1:2" x14ac:dyDescent="0.25">
      <c r="A143" s="80"/>
    </row>
    <row r="144" spans="1:2" x14ac:dyDescent="0.25">
      <c r="A144" s="82" t="s">
        <v>74</v>
      </c>
      <c r="B144" s="82"/>
    </row>
    <row r="145" spans="1:2" x14ac:dyDescent="0.25">
      <c r="A145" s="82"/>
      <c r="B145" s="82"/>
    </row>
    <row r="146" spans="1:2" x14ac:dyDescent="0.25">
      <c r="A146" s="82"/>
      <c r="B146" s="82"/>
    </row>
  </sheetData>
  <dataConsolidate/>
  <mergeCells count="9">
    <mergeCell ref="A144:B146"/>
    <mergeCell ref="A1:B1"/>
    <mergeCell ref="A5:B6"/>
    <mergeCell ref="A132:A134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10.2024</vt:lpstr>
      <vt:lpstr>'10.2024'!Area_de_impressao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2024-10-10T15:11:16Z</cp:lastPrinted>
  <dcterms:created xsi:type="dcterms:W3CDTF">2021-09-23T15:15:02Z</dcterms:created>
  <dcterms:modified xsi:type="dcterms:W3CDTF">2024-11-13T15:43:23Z</dcterms:modified>
</cp:coreProperties>
</file>