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OUTUBRO 2024\"/>
    </mc:Choice>
  </mc:AlternateContent>
  <xr:revisionPtr revIDLastSave="0" documentId="8_{2A030279-305C-4F5F-B445-5364CDF90611}" xr6:coauthVersionLast="47" xr6:coauthVersionMax="47" xr10:uidLastSave="{00000000-0000-0000-0000-000000000000}"/>
  <bookViews>
    <workbookView xWindow="-120" yWindow="-120" windowWidth="29040" windowHeight="15720" tabRatio="819" activeTab="10" xr2:uid="{00000000-000D-0000-FFFF-FFFF00000000}"/>
  </bookViews>
  <sheets>
    <sheet name="CRESM" sheetId="1" r:id="rId1"/>
    <sheet name="HCN URUAÇU" sheetId="2" r:id="rId2"/>
    <sheet name="HECAD " sheetId="3" r:id="rId3"/>
    <sheet name="HEMOCENTRO" sheetId="4" r:id="rId4"/>
    <sheet name="HEMU" sheetId="5" r:id="rId5"/>
    <sheet name="HETRIN" sheetId="6" r:id="rId6"/>
    <sheet name="HGG " sheetId="22" r:id="rId7"/>
    <sheet name="HOSP. ITUMBIARA - HMTJ" sheetId="9" r:id="rId8"/>
    <sheet name="HOSP. SMLBELOS - FUNEV" sheetId="10" r:id="rId9"/>
    <sheet name="HEMNSL" sheetId="13" r:id="rId10"/>
    <sheet name="POLICLINICA QUIRINOPOLIS-IPGSE" sheetId="17" r:id="rId11"/>
    <sheet name="HOSP. ITUMBIARA-GENNESIS" sheetId="8" r:id="rId12"/>
    <sheet name="POLICLINICA QUIRINOPOLIS-CEM" sheetId="16" r:id="rId13"/>
    <sheet name="HOSP. SLMBELOS-GENNESIS" sheetId="18" r:id="rId14"/>
    <sheet name="Planilha2" sheetId="21" r:id="rId15"/>
  </sheets>
  <definedNames>
    <definedName name="_xlnm._FilterDatabase" localSheetId="0" hidden="1">CRESM!$A$64:$K$86</definedName>
    <definedName name="_xlnm._FilterDatabase" localSheetId="1" hidden="1">'HCN URUAÇU'!$A$65:$K$114</definedName>
    <definedName name="_xlnm._FilterDatabase" localSheetId="2" hidden="1">'HECAD '!$A$61:$K$99</definedName>
    <definedName name="_xlnm._FilterDatabase" localSheetId="9" hidden="1">HEMNSL!$A$64:$K$99</definedName>
    <definedName name="_xlnm._FilterDatabase" localSheetId="3" hidden="1">HEMOCENTRO!$A$62:$K$97</definedName>
    <definedName name="_xlnm._FilterDatabase" localSheetId="4" hidden="1">HEMU!$A$72:$K$117</definedName>
    <definedName name="_xlnm._FilterDatabase" localSheetId="5" hidden="1">HETRIN!$A$64:$K$92</definedName>
    <definedName name="_xlnm._FilterDatabase" localSheetId="6" hidden="1">'HGG '!$F$57:$K$107</definedName>
    <definedName name="_xlnm._FilterDatabase" localSheetId="7" hidden="1">'HOSP. ITUMBIARA - HMTJ'!$A$65:$K$81</definedName>
    <definedName name="_xlnm._FilterDatabase" localSheetId="8" hidden="1">'HOSP. SMLBELOS - FUNEV'!$A$62:$K$87</definedName>
    <definedName name="_xlnm._FilterDatabase" localSheetId="14" hidden="1">Planilha2!$A$3:$Z$165</definedName>
    <definedName name="_xlnm._FilterDatabase" localSheetId="10" hidden="1">'POLICLINICA QUIRINOPOLIS-IPGSE'!$A$47:$K$58</definedName>
    <definedName name="_xlnm.Print_Area" localSheetId="0">CRESM!$A$1:$V$99</definedName>
    <definedName name="_xlnm.Print_Area" localSheetId="1">'HCN URUAÇU'!$A$1:$V$124</definedName>
    <definedName name="_xlnm.Print_Area" localSheetId="2">'HECAD '!$A$1:$V$109</definedName>
    <definedName name="_xlnm.Print_Area" localSheetId="9">HEMNSL!$A$1:$V$110</definedName>
    <definedName name="_xlnm.Print_Area" localSheetId="3">HEMOCENTRO!$A$1:$V$108</definedName>
    <definedName name="_xlnm.Print_Area" localSheetId="4">HEMU!$A$1:$V$128</definedName>
    <definedName name="_xlnm.Print_Area" localSheetId="5">HETRIN!$A$1:$V$105</definedName>
    <definedName name="_xlnm.Print_Area" localSheetId="6">'HGG '!$A$1:$V$118</definedName>
    <definedName name="_xlnm.Print_Area" localSheetId="11">'HOSP. ITUMBIARA-GENNESIS'!$A$1:$V$66</definedName>
    <definedName name="_xlnm.Print_Area" localSheetId="13">'HOSP. SLMBELOS-GENNESIS'!$A$1:$V$63</definedName>
    <definedName name="_xlnm.Print_Area" localSheetId="12">'POLICLINICA QUIRINOPOLIS-CEM'!$A$1:$V$85</definedName>
    <definedName name="_xlnm.Print_Area" localSheetId="10">'POLICLINICA QUIRINOPOLIS-IPGSE'!$A$1:$V$68</definedName>
    <definedName name="_xlnm.Print_Titles" localSheetId="0">CRESM!$63:$64</definedName>
    <definedName name="_xlnm.Print_Titles" localSheetId="1">'HCN URUAÇU'!$64:$65</definedName>
    <definedName name="_xlnm.Print_Titles" localSheetId="2">'HECAD '!$60:$61</definedName>
    <definedName name="_xlnm.Print_Titles" localSheetId="9">HEMNSL!$63:$64</definedName>
    <definedName name="_xlnm.Print_Titles" localSheetId="3">HEMOCENTRO!$61:$62</definedName>
    <definedName name="_xlnm.Print_Titles" localSheetId="4">HEMU!$71:$72</definedName>
    <definedName name="_xlnm.Print_Titles" localSheetId="5">HETRIN!$63:$64</definedName>
    <definedName name="_xlnm.Print_Titles" localSheetId="6">'HGG '!$56:$57</definedName>
    <definedName name="_xlnm.Print_Titles" localSheetId="11">'HOSP. ITUMBIARA-GENNESIS'!$45:$46</definedName>
    <definedName name="_xlnm.Print_Titles" localSheetId="13">'HOSP. SLMBELOS-GENNESIS'!$44:$45</definedName>
    <definedName name="_xlnm.Print_Titles" localSheetId="12">'POLICLINICA QUIRINOPOLIS-CEM'!$54:$55</definedName>
    <definedName name="_xlnm.Print_Titles" localSheetId="10">'POLICLINICA QUIRINOPOLIS-IPGSE'!$46:$47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0" i="17" l="1"/>
  <c r="F104" i="5"/>
  <c r="F103" i="5"/>
  <c r="F87" i="2"/>
  <c r="F86" i="2"/>
  <c r="V27" i="13"/>
  <c r="V28" i="13"/>
  <c r="V29" i="13"/>
  <c r="V30" i="13"/>
  <c r="V41" i="13"/>
  <c r="V42" i="13"/>
  <c r="V43" i="13"/>
  <c r="V44" i="13"/>
  <c r="V45" i="13"/>
  <c r="V46" i="13"/>
  <c r="V47" i="13"/>
  <c r="V48" i="13"/>
  <c r="V49" i="13"/>
  <c r="V50" i="13"/>
  <c r="V51" i="13"/>
  <c r="V39" i="10"/>
  <c r="V40" i="10"/>
  <c r="V41" i="10"/>
  <c r="V42" i="10"/>
  <c r="V43" i="10"/>
  <c r="V44" i="10"/>
  <c r="V45" i="10"/>
  <c r="V46" i="10"/>
  <c r="V47" i="10"/>
  <c r="V48" i="10"/>
  <c r="V49" i="10"/>
  <c r="V50" i="10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36" i="22"/>
  <c r="V37" i="22"/>
  <c r="V38" i="22"/>
  <c r="V39" i="22"/>
  <c r="V40" i="22"/>
  <c r="V41" i="22"/>
  <c r="V42" i="22"/>
  <c r="V43" i="22"/>
  <c r="V44" i="22"/>
  <c r="V28" i="6"/>
  <c r="V29" i="6"/>
  <c r="V30" i="6"/>
  <c r="V42" i="6"/>
  <c r="V43" i="6"/>
  <c r="V44" i="6"/>
  <c r="V45" i="6"/>
  <c r="V46" i="6"/>
  <c r="V47" i="6"/>
  <c r="V48" i="6"/>
  <c r="V49" i="6"/>
  <c r="V50" i="6"/>
  <c r="V51" i="6"/>
  <c r="V27" i="5"/>
  <c r="V28" i="5"/>
  <c r="V29" i="5"/>
  <c r="V30" i="5"/>
  <c r="M32" i="5"/>
  <c r="V32" i="5" s="1"/>
  <c r="M31" i="5"/>
  <c r="V31" i="5" s="1"/>
  <c r="V23" i="5" l="1"/>
  <c r="V24" i="5"/>
  <c r="V25" i="5"/>
  <c r="V26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23" i="4"/>
  <c r="V24" i="4"/>
  <c r="V25" i="4"/>
  <c r="V26" i="4"/>
  <c r="V27" i="4"/>
  <c r="V28" i="4"/>
  <c r="V29" i="4"/>
  <c r="V30" i="4"/>
  <c r="V31" i="4"/>
  <c r="V32" i="4"/>
  <c r="V33" i="4"/>
  <c r="V34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42" i="3"/>
  <c r="V43" i="3"/>
  <c r="V44" i="3"/>
  <c r="V45" i="3"/>
  <c r="V46" i="3"/>
  <c r="V47" i="3"/>
  <c r="V48" i="3"/>
  <c r="V49" i="3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42" i="1"/>
  <c r="V43" i="1"/>
  <c r="V44" i="1"/>
  <c r="V45" i="1"/>
  <c r="V46" i="1"/>
  <c r="V47" i="1"/>
  <c r="V48" i="1"/>
  <c r="V49" i="1"/>
  <c r="V50" i="1"/>
  <c r="V51" i="1"/>
  <c r="V22" i="22" l="1"/>
  <c r="V23" i="22"/>
  <c r="V24" i="22"/>
  <c r="V25" i="22"/>
  <c r="V26" i="22"/>
  <c r="V27" i="22"/>
  <c r="V28" i="22"/>
  <c r="V29" i="22"/>
  <c r="V30" i="22"/>
  <c r="V31" i="22"/>
  <c r="V32" i="22"/>
  <c r="V33" i="22"/>
  <c r="V34" i="22"/>
  <c r="V35" i="22"/>
  <c r="B45" i="22"/>
  <c r="C45" i="22"/>
  <c r="D45" i="22"/>
  <c r="E45" i="22"/>
  <c r="F45" i="22"/>
  <c r="G45" i="22"/>
  <c r="H45" i="22"/>
  <c r="I45" i="22"/>
  <c r="J45" i="22"/>
  <c r="L45" i="22"/>
  <c r="M45" i="22"/>
  <c r="N45" i="22"/>
  <c r="O45" i="22"/>
  <c r="P45" i="22"/>
  <c r="Q45" i="22"/>
  <c r="R45" i="22"/>
  <c r="S45" i="22"/>
  <c r="T45" i="22"/>
  <c r="U45" i="22"/>
  <c r="F91" i="22"/>
  <c r="F106" i="22" s="1"/>
  <c r="F92" i="22"/>
  <c r="V45" i="22" l="1"/>
  <c r="V40" i="1"/>
  <c r="V40" i="3"/>
  <c r="V41" i="3"/>
  <c r="V40" i="6"/>
  <c r="V41" i="6"/>
  <c r="V40" i="13"/>
  <c r="F98" i="13" l="1"/>
  <c r="F113" i="2" l="1"/>
  <c r="V36" i="16" l="1"/>
  <c r="V37" i="16"/>
  <c r="V38" i="16"/>
  <c r="V39" i="16"/>
  <c r="V40" i="16"/>
  <c r="V25" i="16"/>
  <c r="V26" i="16"/>
  <c r="V27" i="16"/>
  <c r="V28" i="16"/>
  <c r="V30" i="16"/>
  <c r="V31" i="16"/>
  <c r="V27" i="17" l="1"/>
  <c r="V28" i="17"/>
  <c r="V29" i="17"/>
  <c r="V30" i="17"/>
  <c r="V31" i="17"/>
  <c r="V32" i="17"/>
  <c r="V33" i="17"/>
  <c r="V37" i="13"/>
  <c r="V38" i="13"/>
  <c r="V39" i="13"/>
  <c r="V37" i="10"/>
  <c r="V38" i="10"/>
  <c r="V38" i="6"/>
  <c r="V39" i="6"/>
  <c r="R35" i="4"/>
  <c r="V35" i="4" s="1"/>
  <c r="V35" i="3"/>
  <c r="V36" i="3"/>
  <c r="V37" i="3"/>
  <c r="V38" i="3"/>
  <c r="V39" i="3"/>
  <c r="V35" i="1"/>
  <c r="V36" i="1"/>
  <c r="V37" i="1"/>
  <c r="V38" i="1"/>
  <c r="H169" i="21" l="1"/>
  <c r="H170" i="21" s="1"/>
  <c r="T168" i="21"/>
  <c r="M167" i="21"/>
  <c r="G165" i="21"/>
  <c r="G164" i="21"/>
  <c r="G163" i="21"/>
  <c r="G162" i="21"/>
  <c r="G161" i="21"/>
  <c r="G160" i="21"/>
  <c r="G159" i="21"/>
  <c r="G158" i="21"/>
  <c r="G157" i="21"/>
  <c r="G156" i="21"/>
  <c r="G155" i="21"/>
  <c r="G154" i="21"/>
  <c r="G153" i="21"/>
  <c r="G152" i="21"/>
  <c r="G151" i="21"/>
  <c r="G150" i="21"/>
  <c r="G149" i="21"/>
  <c r="G148" i="21"/>
  <c r="G147" i="21"/>
  <c r="G146" i="21"/>
  <c r="G145" i="21"/>
  <c r="G144" i="21"/>
  <c r="G143" i="21"/>
  <c r="G142" i="21"/>
  <c r="G141" i="21"/>
  <c r="G140" i="21"/>
  <c r="G139" i="21"/>
  <c r="G138" i="21"/>
  <c r="G137" i="21"/>
  <c r="G136" i="21"/>
  <c r="G135" i="21"/>
  <c r="G134" i="21"/>
  <c r="G133" i="21"/>
  <c r="G132" i="21"/>
  <c r="G131" i="21"/>
  <c r="G130" i="21"/>
  <c r="G129" i="21"/>
  <c r="G128" i="21"/>
  <c r="G127" i="21"/>
  <c r="G126" i="21"/>
  <c r="G125" i="21"/>
  <c r="G124" i="21"/>
  <c r="G123" i="21"/>
  <c r="G122" i="21"/>
  <c r="G121" i="21"/>
  <c r="G120" i="21"/>
  <c r="G119" i="21"/>
  <c r="G118" i="21"/>
  <c r="G117" i="21"/>
  <c r="G116" i="21"/>
  <c r="G115" i="21"/>
  <c r="G114" i="21"/>
  <c r="G113" i="21"/>
  <c r="G112" i="21"/>
  <c r="G111" i="21"/>
  <c r="G110" i="21"/>
  <c r="G109" i="21"/>
  <c r="G108" i="21"/>
  <c r="G107" i="21"/>
  <c r="G106" i="21"/>
  <c r="G105" i="21"/>
  <c r="G104" i="21"/>
  <c r="G103" i="21"/>
  <c r="G102" i="21"/>
  <c r="G101" i="21"/>
  <c r="G100" i="21"/>
  <c r="G99" i="21"/>
  <c r="G98" i="21"/>
  <c r="G97" i="21"/>
  <c r="G96" i="21"/>
  <c r="G95" i="21"/>
  <c r="G94" i="21"/>
  <c r="G93" i="21"/>
  <c r="G92" i="21"/>
  <c r="G91" i="21"/>
  <c r="G90" i="21"/>
  <c r="G89" i="21"/>
  <c r="G88" i="21"/>
  <c r="G87" i="21"/>
  <c r="G86" i="21"/>
  <c r="G85" i="21"/>
  <c r="G84" i="21"/>
  <c r="G83" i="21"/>
  <c r="G82" i="21"/>
  <c r="G81" i="21"/>
  <c r="G80" i="21"/>
  <c r="G79" i="21"/>
  <c r="G78" i="21"/>
  <c r="G77" i="21"/>
  <c r="G76" i="21"/>
  <c r="G75" i="21"/>
  <c r="G74" i="21"/>
  <c r="G73" i="21"/>
  <c r="G72" i="21"/>
  <c r="G71" i="21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F52" i="18"/>
  <c r="U34" i="18"/>
  <c r="T34" i="18"/>
  <c r="S34" i="18"/>
  <c r="R34" i="18"/>
  <c r="Q34" i="18"/>
  <c r="P34" i="18"/>
  <c r="O34" i="18"/>
  <c r="N34" i="18"/>
  <c r="M34" i="18"/>
  <c r="L34" i="18"/>
  <c r="J34" i="18"/>
  <c r="I34" i="18"/>
  <c r="H34" i="18"/>
  <c r="G34" i="18"/>
  <c r="F34" i="18"/>
  <c r="E34" i="18"/>
  <c r="D34" i="18"/>
  <c r="C34" i="18"/>
  <c r="B34" i="18"/>
  <c r="V33" i="18"/>
  <c r="V32" i="18"/>
  <c r="V31" i="18"/>
  <c r="V30" i="18"/>
  <c r="V29" i="18"/>
  <c r="V28" i="18"/>
  <c r="V27" i="18"/>
  <c r="V26" i="18"/>
  <c r="V25" i="18"/>
  <c r="V24" i="18"/>
  <c r="V23" i="18"/>
  <c r="V22" i="18"/>
  <c r="V34" i="18" s="1"/>
  <c r="F57" i="17"/>
  <c r="U35" i="17"/>
  <c r="T35" i="17"/>
  <c r="S35" i="17"/>
  <c r="R35" i="17"/>
  <c r="Q35" i="17"/>
  <c r="P35" i="17"/>
  <c r="O35" i="17"/>
  <c r="N35" i="17"/>
  <c r="M35" i="17"/>
  <c r="L35" i="17"/>
  <c r="J35" i="17"/>
  <c r="I35" i="17"/>
  <c r="H35" i="17"/>
  <c r="G35" i="17"/>
  <c r="F35" i="17"/>
  <c r="E35" i="17"/>
  <c r="D35" i="17"/>
  <c r="C35" i="17"/>
  <c r="B35" i="17"/>
  <c r="V34" i="17"/>
  <c r="V26" i="17"/>
  <c r="V25" i="17"/>
  <c r="V24" i="17"/>
  <c r="V23" i="17"/>
  <c r="V22" i="17"/>
  <c r="F74" i="16"/>
  <c r="U43" i="16"/>
  <c r="T43" i="16"/>
  <c r="S43" i="16"/>
  <c r="R43" i="16"/>
  <c r="Q43" i="16"/>
  <c r="P43" i="16"/>
  <c r="O43" i="16"/>
  <c r="N43" i="16"/>
  <c r="M43" i="16"/>
  <c r="L43" i="16"/>
  <c r="J43" i="16"/>
  <c r="I43" i="16"/>
  <c r="H43" i="16"/>
  <c r="G43" i="16"/>
  <c r="F43" i="16"/>
  <c r="E43" i="16"/>
  <c r="D43" i="16"/>
  <c r="C43" i="16"/>
  <c r="B43" i="16"/>
  <c r="V42" i="16"/>
  <c r="V41" i="16"/>
  <c r="V35" i="16"/>
  <c r="V34" i="16"/>
  <c r="V33" i="16"/>
  <c r="V32" i="16"/>
  <c r="V29" i="16"/>
  <c r="V24" i="16"/>
  <c r="V23" i="16"/>
  <c r="V22" i="16"/>
  <c r="U52" i="13"/>
  <c r="T52" i="13"/>
  <c r="S52" i="13"/>
  <c r="R52" i="13"/>
  <c r="Q52" i="13"/>
  <c r="P52" i="13"/>
  <c r="O52" i="13"/>
  <c r="N52" i="13"/>
  <c r="M52" i="13"/>
  <c r="L52" i="13"/>
  <c r="J52" i="13"/>
  <c r="I52" i="13"/>
  <c r="H52" i="13"/>
  <c r="G52" i="13"/>
  <c r="F52" i="13"/>
  <c r="E52" i="13"/>
  <c r="D52" i="13"/>
  <c r="C52" i="13"/>
  <c r="B52" i="13"/>
  <c r="V36" i="13"/>
  <c r="V35" i="13"/>
  <c r="V34" i="13"/>
  <c r="V33" i="13"/>
  <c r="V32" i="13"/>
  <c r="V31" i="13"/>
  <c r="V26" i="13"/>
  <c r="V25" i="13"/>
  <c r="V24" i="13"/>
  <c r="V23" i="13"/>
  <c r="V22" i="13"/>
  <c r="F86" i="10"/>
  <c r="U51" i="10"/>
  <c r="T51" i="10"/>
  <c r="S51" i="10"/>
  <c r="R51" i="10"/>
  <c r="Q51" i="10"/>
  <c r="P51" i="10"/>
  <c r="O51" i="10"/>
  <c r="N51" i="10"/>
  <c r="M51" i="10"/>
  <c r="L51" i="10"/>
  <c r="J51" i="10"/>
  <c r="I51" i="10"/>
  <c r="H51" i="10"/>
  <c r="G51" i="10"/>
  <c r="F51" i="10"/>
  <c r="E51" i="10"/>
  <c r="D51" i="10"/>
  <c r="C51" i="10"/>
  <c r="B51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F80" i="9"/>
  <c r="U53" i="9"/>
  <c r="T53" i="9"/>
  <c r="S53" i="9"/>
  <c r="R53" i="9"/>
  <c r="Q53" i="9"/>
  <c r="P53" i="9"/>
  <c r="O53" i="9"/>
  <c r="N53" i="9"/>
  <c r="M53" i="9"/>
  <c r="L53" i="9"/>
  <c r="J53" i="9"/>
  <c r="I53" i="9"/>
  <c r="H53" i="9"/>
  <c r="G53" i="9"/>
  <c r="F53" i="9"/>
  <c r="E53" i="9"/>
  <c r="D53" i="9"/>
  <c r="C53" i="9"/>
  <c r="B53" i="9"/>
  <c r="V27" i="9"/>
  <c r="V26" i="9"/>
  <c r="V25" i="9"/>
  <c r="V24" i="9"/>
  <c r="V23" i="9"/>
  <c r="V22" i="9"/>
  <c r="F54" i="8"/>
  <c r="U34" i="8"/>
  <c r="T34" i="8"/>
  <c r="S34" i="8"/>
  <c r="Q34" i="8"/>
  <c r="P34" i="8"/>
  <c r="O34" i="8"/>
  <c r="N34" i="8"/>
  <c r="M34" i="8"/>
  <c r="L34" i="8"/>
  <c r="J34" i="8"/>
  <c r="I34" i="8"/>
  <c r="H34" i="8"/>
  <c r="G34" i="8"/>
  <c r="F34" i="8"/>
  <c r="E34" i="8"/>
  <c r="D34" i="8"/>
  <c r="C34" i="8"/>
  <c r="B34" i="8"/>
  <c r="V33" i="8"/>
  <c r="V32" i="8"/>
  <c r="V31" i="8"/>
  <c r="V30" i="8"/>
  <c r="V29" i="8"/>
  <c r="V28" i="8"/>
  <c r="V27" i="8"/>
  <c r="V26" i="8"/>
  <c r="R25" i="8"/>
  <c r="R34" i="8" s="1"/>
  <c r="V24" i="8"/>
  <c r="V23" i="8"/>
  <c r="V22" i="8"/>
  <c r="F91" i="6"/>
  <c r="U52" i="6"/>
  <c r="T52" i="6"/>
  <c r="S52" i="6"/>
  <c r="R52" i="6"/>
  <c r="Q52" i="6"/>
  <c r="P52" i="6"/>
  <c r="O52" i="6"/>
  <c r="N52" i="6"/>
  <c r="M52" i="6"/>
  <c r="L52" i="6"/>
  <c r="J52" i="6"/>
  <c r="I52" i="6"/>
  <c r="H52" i="6"/>
  <c r="G52" i="6"/>
  <c r="F52" i="6"/>
  <c r="E52" i="6"/>
  <c r="D52" i="6"/>
  <c r="C52" i="6"/>
  <c r="B52" i="6"/>
  <c r="V37" i="6"/>
  <c r="V36" i="6"/>
  <c r="V35" i="6"/>
  <c r="V34" i="6"/>
  <c r="V33" i="6"/>
  <c r="V32" i="6"/>
  <c r="V31" i="6"/>
  <c r="V27" i="6"/>
  <c r="V26" i="6"/>
  <c r="V25" i="6"/>
  <c r="V24" i="6"/>
  <c r="V23" i="6"/>
  <c r="V22" i="6"/>
  <c r="F96" i="5"/>
  <c r="F116" i="5" s="1"/>
  <c r="U60" i="5"/>
  <c r="T60" i="5"/>
  <c r="S60" i="5"/>
  <c r="R60" i="5"/>
  <c r="Q60" i="5"/>
  <c r="P60" i="5"/>
  <c r="O60" i="5"/>
  <c r="N60" i="5"/>
  <c r="M60" i="5"/>
  <c r="L60" i="5"/>
  <c r="J60" i="5"/>
  <c r="I60" i="5"/>
  <c r="H60" i="5"/>
  <c r="G60" i="5"/>
  <c r="F60" i="5"/>
  <c r="E60" i="5"/>
  <c r="D60" i="5"/>
  <c r="C60" i="5"/>
  <c r="B60" i="5"/>
  <c r="V22" i="5"/>
  <c r="F96" i="4"/>
  <c r="U50" i="4"/>
  <c r="T50" i="4"/>
  <c r="S50" i="4"/>
  <c r="R50" i="4"/>
  <c r="Q50" i="4"/>
  <c r="P50" i="4"/>
  <c r="O50" i="4"/>
  <c r="N50" i="4"/>
  <c r="M50" i="4"/>
  <c r="L50" i="4"/>
  <c r="J50" i="4"/>
  <c r="I50" i="4"/>
  <c r="H50" i="4"/>
  <c r="G50" i="4"/>
  <c r="F50" i="4"/>
  <c r="E50" i="4"/>
  <c r="D50" i="4"/>
  <c r="C50" i="4"/>
  <c r="B50" i="4"/>
  <c r="V22" i="4"/>
  <c r="F74" i="3"/>
  <c r="F98" i="3" s="1"/>
  <c r="U50" i="3"/>
  <c r="T50" i="3"/>
  <c r="S50" i="3"/>
  <c r="R50" i="3"/>
  <c r="Q50" i="3"/>
  <c r="P50" i="3"/>
  <c r="O50" i="3"/>
  <c r="N50" i="3"/>
  <c r="M50" i="3"/>
  <c r="L50" i="3"/>
  <c r="J50" i="3"/>
  <c r="I50" i="3"/>
  <c r="H50" i="3"/>
  <c r="G50" i="3"/>
  <c r="F50" i="3"/>
  <c r="E50" i="3"/>
  <c r="D50" i="3"/>
  <c r="C50" i="3"/>
  <c r="B50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U53" i="2"/>
  <c r="T53" i="2"/>
  <c r="S53" i="2"/>
  <c r="R53" i="2"/>
  <c r="Q53" i="2"/>
  <c r="P53" i="2"/>
  <c r="O53" i="2"/>
  <c r="N53" i="2"/>
  <c r="M53" i="2"/>
  <c r="L53" i="2"/>
  <c r="J53" i="2"/>
  <c r="I53" i="2"/>
  <c r="H53" i="2"/>
  <c r="G53" i="2"/>
  <c r="F53" i="2"/>
  <c r="E53" i="2"/>
  <c r="D53" i="2"/>
  <c r="C53" i="2"/>
  <c r="B53" i="2"/>
  <c r="V22" i="2"/>
  <c r="F85" i="1"/>
  <c r="U52" i="1"/>
  <c r="T52" i="1"/>
  <c r="S52" i="1"/>
  <c r="R52" i="1"/>
  <c r="Q52" i="1"/>
  <c r="P52" i="1"/>
  <c r="O52" i="1"/>
  <c r="N52" i="1"/>
  <c r="M52" i="1"/>
  <c r="L52" i="1"/>
  <c r="J52" i="1"/>
  <c r="I52" i="1"/>
  <c r="H52" i="1"/>
  <c r="G52" i="1"/>
  <c r="F52" i="1"/>
  <c r="E52" i="1"/>
  <c r="D52" i="1"/>
  <c r="C52" i="1"/>
  <c r="B52" i="1"/>
  <c r="V41" i="1"/>
  <c r="V39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35" i="17" l="1"/>
  <c r="V51" i="10"/>
  <c r="V50" i="3"/>
  <c r="V53" i="9"/>
  <c r="V53" i="2"/>
  <c r="V43" i="16"/>
  <c r="V60" i="5"/>
  <c r="V50" i="4"/>
  <c r="V52" i="13"/>
  <c r="V52" i="6"/>
  <c r="V52" i="1"/>
  <c r="V25" i="8"/>
  <c r="V3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F29" authorId="0" shapeId="0" xr:uid="{00000000-0006-0000-0000-000001000000}">
      <text>
        <r>
          <rPr>
            <sz val="10"/>
            <rFont val="Arial"/>
            <family val="2"/>
          </rPr>
          <t xml:space="preserve">rescisões trabalhistas, período de janeiro/2022 a julho/2022, relativos ao Centro Estadual de Referência e Excelência em Dependência Química de Aparecida de Goiânia Prof. Jamil Issy – CREDEQ. Processo 201300010015939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F65" authorId="0" shapeId="0" xr:uid="{00000000-0006-0000-0F00-000001000000}">
      <text>
        <r>
          <rPr>
            <sz val="10"/>
            <rFont val="Arial"/>
            <family val="2"/>
          </rPr>
          <t>R$843.524,04  -1° parcela  Ajuste meta RELATÓRIO nº 59/2023 - COMACG/GMAE-CG/SUPECC/SES/GO (v.53764093), referente ao período de 14 de abril de 2023 a 13 de outubro de 2023, o qual corresponde ao Contrato de Gestão nº 01/2021/SES/GO, ajuste financeiro no valor de R$5.061.144,25 (cinco milhões, sessenta e um mil cento e quarenta e quatro reais e vinte e cinco centavos), pelo não cumprimento das metas de produção e desempenho do período analisado, proceso 202300010067792, DESPACHO Nº 963/2024/SES/SUPECC-03082 (57996610), DESPACHO Nº 963/2024/SES/SUPECC-03082 (58353470). valor total- R$5.061.144,25. 
.
Retifica seu entendimento quanto à aplicação do ajuste financeiro a menor e solicita que seja executado o parcelamento do valor apurado no Relatório nº 59/2023 - COMACG/GMAE-CG/SUPECC/SES/GO, qual seja, R$5.061.144,25, DESPACHO Nº 1108/2024/SES/SUPECC-03082, Parcelado em 6 x R$843.524,04 de Mês de Desconto 04/2024 a 09/2024. Processo nº 202300010067792  10/04/2024.</t>
        </r>
      </text>
    </comment>
    <comment ref="F66" authorId="0" shapeId="0" xr:uid="{00000000-0006-0000-0F00-000002000000}">
      <text>
        <r>
          <rPr>
            <sz val="10"/>
            <rFont val="Arial"/>
            <family val="2"/>
          </rPr>
          <t>R$843.524,04  -2° parcela  Ajuste meta RELATÓRIO nº 59/2023 - COMACG/GMAE-CG/SUPECC/SES/GO (v.53764093), referente ao período de 14 de abril de 2023 a 13 de outubro de 2023, o qual corresponde ao Contrato de Gestão nº 01/2021/SES/GO, ajuste financeiro no valor de R$5.061.144,25 (cinco milhões, sessenta e um mil cento e quarenta e quatro reais e vinte e cinco centavos), pelo não cumprimento das metas de produção e desempenho do período analisado, proceso 202300010067792, DESPACHO Nº 963/2024/SES/SUPECC-03082 (57996610), DESPACHO Nº 963/2024/SES/SUPECC-03082 (58353470). valor total- R$5.061.144,25. 
.
Retifica seu entendimento quanto à aplicação do ajuste financeiro a menor e solicita que seja executado o parcelamento do valor apurado no Relatório nº 59/2023 - COMACG/GMAE-CG/SUPECC/SES/GO, qual seja, R$5.061.144,25, DESPACHO Nº 1108/2024/SES/SUPECC-03082, Parcelado em 6 x R$843.524,04 de Mês de Desconto 04/2024 a 09/2024. Processo nº 202300010067792  10/04/2024.</t>
        </r>
      </text>
    </comment>
    <comment ref="F67" authorId="0" shapeId="0" xr:uid="{00000000-0006-0000-0F00-000003000000}">
      <text>
        <r>
          <rPr>
            <sz val="10"/>
            <rFont val="Arial"/>
            <family val="2"/>
          </rPr>
          <t>R$843.524,04  -3° parcela Ajuste meta RELATÓRIO nº 59/2023 - COMACG/GMAE-CG/SUPECC/SES/GO (v.53764093), referente ao período de 14 de abril de 2023 a 13 de outubro de 2023, o qual corresponde ao Contrato de Gestão nº 01/2021/SES/GO, ajuste financeiro no valor de R$5.061.144,25 (cinco milhões, sessenta e um mil cento e quarenta e quatro reais e vinte e cinco centavos), pelo não cumprimento das metas de produção e desempenho do período analisado, proceso 202300010067792, DESPACHO Nº 963/2024/SES/SUPECC-03082 (57996610), DESPACHO Nº 963/2024/SES/SUPECC-03082 (58353470). valor total- R$5.061.144,25. 
.
Retifica seu entendimento quanto à aplicação do ajuste financeiro a menor e solicita que seja executado o parcelamento do valor apurado no Relatório nº 59/2023 - COMACG/GMAE-CG/SUPECC/SES/GO, qual seja, R$5.061.144,25, DESPACHO Nº 1108/2024/SES/SUPECC-03082, Parcelado em 6 x R$843.524,04 de Mês de Desconto 04/2024 a 09/2024. Processo nº 202300010067792  10/04/2024.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R25" authorId="0" shapeId="0" xr:uid="{00000000-0006-0000-1100-000001000000}">
      <text>
        <r>
          <rPr>
            <sz val="10"/>
            <rFont val="Arial"/>
            <family val="2"/>
          </rPr>
          <t xml:space="preserve"> Repasse referente ao Custeio - Referências: novembro/23 R$ 2023.2850.096.00034.003........R$ 84.453,62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R26" authorId="0" shapeId="0" xr:uid="{00000000-0006-0000-1100-000002000000}">
      <text>
        <r>
          <rPr>
            <sz val="10"/>
            <rFont val="Arial"/>
            <family val="2"/>
          </rPr>
          <t xml:space="preserve"> Repasse referente ao Custeio - Referências: novembro/23 R$ 142.624,41 (2023.2850.096.00034.004........R$ 128.190,79, 2023.2850.096.00034.005........R$ 14.433,62)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E3" authorId="0" shapeId="0" xr:uid="{00000000-0006-0000-1400-000001000000}">
      <text>
        <r>
          <rPr>
            <sz val="10"/>
            <rFont val="Arial"/>
            <family val="2"/>
          </rPr>
          <t>VALOR =  SOMA CONTRATO E ADITIVOS</t>
        </r>
      </text>
    </comment>
    <comment ref="H3" authorId="0" shapeId="0" xr:uid="{00000000-0006-0000-1400-00000F000000}">
      <text>
        <r>
          <rPr>
            <sz val="10"/>
            <rFont val="Arial"/>
            <family val="2"/>
          </rPr>
          <t xml:space="preserve">A PARTIR DE  FEV/19 FOI APLICADA GLOSA ESTIMADA DO CONTRATO PASSANDO A TER QUE EFETUAR AJUSTE DA DIFERENÇA COM A GLOSA INFORMADA NA PLANILHA DE PAGAMENTO ENCAMINHADA PELA GEFIC NO MÊS SEGUINTE </t>
        </r>
      </text>
    </comment>
    <comment ref="I3" authorId="0" shapeId="0" xr:uid="{00000000-0006-0000-1400-000027000000}">
      <text>
        <r>
          <rPr>
            <sz val="10"/>
            <rFont val="Arial"/>
            <family val="2"/>
          </rPr>
          <t xml:space="preserve">A PARTIR DE  FEV/19 FOI APLICADA GLOSA ESTIMADA DO CONTRATO PASSANDO A TER QUE EFETUAR AJUSTE DA DIFERENÇA COM A GLOSA INFORMADA NA PLANILHA DE PAGAMENTO ENCAMINHADA PELA GEFIC NO MÊS SEGUINTE </t>
        </r>
      </text>
    </comment>
    <comment ref="J3" authorId="0" shapeId="0" xr:uid="{00000000-0006-0000-1400-000042000000}">
      <text>
        <r>
          <rPr>
            <sz val="10"/>
            <rFont val="Arial"/>
            <family val="2"/>
          </rPr>
          <t xml:space="preserve">A PARTIR DE  FEV/19 FOI APLICADA GLOSA ESTIMADA DO CONTRATO PASSANDO A TER QUE EFETUAR AJUSTE DA DIFERENÇA COM A GLOSA INFORMADA NA PLANILHA DE PAGAMENTO ENCAMINHADA PELA GEFIC NO MÊS SEGUINTE </t>
        </r>
      </text>
    </comment>
    <comment ref="T3" authorId="0" shapeId="0" xr:uid="{00000000-0006-0000-1400-0000A3000000}">
      <text>
        <r>
          <rPr>
            <sz val="10"/>
            <rFont val="Arial"/>
            <family val="2"/>
          </rPr>
          <t xml:space="preserve">TOTAL DAS GLOSAS
</t>
        </r>
      </text>
    </comment>
    <comment ref="U3" authorId="0" shapeId="0" xr:uid="{00000000-0006-0000-1400-0000A4000000}">
      <text>
        <r>
          <rPr>
            <sz val="10"/>
            <rFont val="Arial"/>
            <family val="2"/>
          </rPr>
          <t xml:space="preserve">TOTAL SOMA RESSARCIMENTO + CREDITOS ADICIONAIS
</t>
        </r>
      </text>
    </comment>
    <comment ref="V3" authorId="0" shapeId="0" xr:uid="{00000000-0006-0000-1400-0000A5000000}">
      <text>
        <r>
          <rPr>
            <sz val="10"/>
            <rFont val="Arial"/>
            <family val="2"/>
          </rPr>
          <t>VALOR = TOTAL CONTRATO - GLOSAS + RESSARCIMENTOS/CRÉDITOS ADICIONAIS</t>
        </r>
      </text>
    </comment>
    <comment ref="Z3" authorId="0" shapeId="0" xr:uid="{00000000-0006-0000-1400-0000A6000000}">
      <text>
        <r>
          <rPr>
            <sz val="10"/>
            <rFont val="Arial"/>
            <family val="2"/>
          </rPr>
          <t xml:space="preserve">VALOR= TOTAL GERAL DEVIDO - O SALDO PAGO
</t>
        </r>
      </text>
    </comment>
    <comment ref="G4" authorId="0" shapeId="0" xr:uid="{00000000-0006-0000-1400-00000E000000}">
      <text>
        <r>
          <rPr>
            <sz val="10"/>
            <rFont val="Arial"/>
            <family val="2"/>
          </rPr>
          <t>R$ 3.353833,22-  FOLHA DE PESSOAL REFERENCIA JANEIRO/24, LANÇADA NA PLANILHA DE REPASSE MENSAL FEVEREIRO/2024. 
.
R$ 320.970,71-RES.MÉDICAL REFERENCIA JANEIRO/24, LANÇADA NA PLANILHA DE REPASSE MENSAL FEVEREIRO/2024.
.
PROC.201800010008207 , DESPACHO Nº 332/2024/SES/GMAE - CG-14421 (SEI 58131458).</t>
        </r>
      </text>
    </comment>
    <comment ref="H4" authorId="0" shapeId="0" xr:uid="{00000000-0006-0000-1400-000010000000}">
      <text>
        <r>
          <rPr>
            <sz val="10"/>
            <rFont val="Arial"/>
            <family val="2"/>
          </rPr>
          <t>R$ 3.353833,22-  FOLHA DE PESSOAL REFERENCIA JANEIRO/24, LANÇADA NA PLANILHA DE REPASSE MENSAL FEVEREIRO/2024. 
.
R$ 320.970,71-RES.MÉDICAL REFERENCIA JANEIRO/24, LANÇADA NA PLANILHA DE REPASSE MENSAL FEVEREIRO/2024.
.
PROC.201800010008207 , DESPACHO Nº 332/2024/SES/GMAE - CG-14421 (SEI 58131458).</t>
        </r>
      </text>
    </comment>
    <comment ref="I4" authorId="0" shapeId="0" xr:uid="{00000000-0006-0000-1400-000028000000}">
      <text>
        <r>
          <rPr>
            <sz val="10"/>
            <rFont val="Arial"/>
            <family val="2"/>
          </rPr>
          <t>R$ 3.353833,22-  FOLHA DE PESSOAL REFERENCIA JANEIRO/24, LANÇADA NA PLANILHA DE REPASSE MENSAL FEVEREIRO/2024. 
.
R$ 320.970,71-RES.MÉDICAL REFERENCIA JANEIRO/24, LANÇADA NA PLANILHA DE REPASSE MENSAL FEVEREIRO/2024.
.
PROC.201800010008207 , DESPACHO Nº 332/2024/SES/GMAE - CG-14421 (SEI 58131458).</t>
        </r>
      </text>
    </comment>
    <comment ref="J4" authorId="0" shapeId="0" xr:uid="{00000000-0006-0000-1400-000043000000}">
      <text>
        <r>
          <rPr>
            <sz val="10"/>
            <rFont val="Arial"/>
            <family val="2"/>
          </rPr>
          <t xml:space="preserve">
.
R$ 320.970,71-RES.MÉDICAL REFERENCIA JANEIRO/24, LANÇADA NA PLANILHA DE REPASSE MENSAL FEVEREIRO/2024.
.
PROC.201800010008207 , DESPACHO Nº 332/2024/SES/GMAE - CG-14421 (SEI 58131458).</t>
        </r>
      </text>
    </comment>
    <comment ref="M4" authorId="0" shapeId="0" xr:uid="{00000000-0006-0000-1400-000060000000}">
      <text>
        <r>
          <rPr>
            <sz val="10"/>
            <rFont val="Arial"/>
            <family val="2"/>
          </rPr>
          <t xml:space="preserve">R$  - </t>
        </r>
        <r>
          <rPr>
            <sz val="11"/>
            <color rgb="FF000000"/>
            <rFont val="Calibri"/>
            <family val="2"/>
            <charset val="1"/>
          </rPr>
          <t xml:space="preserve">CELG  JANEIRO/24 LANÇADO NA PLANILHA FEVEREIRO/24. 
UC 14532499.....................R$ 207.699,82
UC 10037912680...............R$ 52,02
IR......................................R$ 3.120,10
</t>
        </r>
        <r>
          <rPr>
            <sz val="9"/>
            <color rgb="FF000000"/>
            <rFont val="Segoe UI"/>
            <family val="2"/>
            <charset val="1"/>
          </rPr>
          <t xml:space="preserve">
PROC.201800010008207 , DESPACHO Nº 332/2024/SES/GMAE - CG-14421 (SEI 58131458).
.
</t>
        </r>
      </text>
    </comment>
    <comment ref="N4" authorId="0" shapeId="0" xr:uid="{00000000-0006-0000-1400-000088000000}">
      <text>
        <r>
          <rPr>
            <sz val="10"/>
            <rFont val="Arial"/>
            <family val="2"/>
          </rPr>
          <t>R$ 114.324,13</t>
        </r>
        <r>
          <rPr>
            <sz val="9"/>
            <color rgb="FF000000"/>
            <rFont val="Segoe UI"/>
            <family val="2"/>
            <charset val="1"/>
          </rPr>
          <t xml:space="preserve">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SUPECC.. Despacho nº 734/2024/SES/SUPECC (v.57266155), Processo 202300010061682.valor total de R$ 247.199,72.
</t>
        </r>
      </text>
    </comment>
    <comment ref="H5" authorId="0" shapeId="0" xr:uid="{00000000-0006-0000-1400-000011000000}">
      <text>
        <r>
          <rPr>
            <sz val="10"/>
            <rFont val="Arial"/>
            <family val="2"/>
          </rPr>
          <t>R$ 3.192.929,37-  FOLHA DE PESSOALREFERENCIA FEVEREIRO/24, LANÇADA NA PLANILHA DE REPASSE MENSAL MARÇO/2024.
.
PROC.201800010008207 , DESPACHO Nº 341/2024/SES/GMAE - CG-14421 (SEI 58248604).</t>
        </r>
      </text>
    </comment>
    <comment ref="I5" authorId="0" shapeId="0" xr:uid="{00000000-0006-0000-1400-000029000000}">
      <text>
        <r>
          <rPr>
            <sz val="10"/>
            <rFont val="Arial"/>
            <family val="2"/>
          </rPr>
          <t>R$ 3.192.929,37-  FOLHA DE PESSOALREFERENCIA FEVEREIRO/24, LANÇADA NA PLANILHA DE REPASSE MENSAL MARÇO/2024.
.
PROC.201800010008207 , DESPACHO Nº 341/2024/SES/GMAE - CG-14421 (SEI 58248604).
RELATÓRIO Nº 01 / 2024 SES/GMAE - CG-14421 (58251407)</t>
        </r>
      </text>
    </comment>
    <comment ref="J5" authorId="0" shapeId="0" xr:uid="{00000000-0006-0000-1400-000044000000}">
      <text>
        <r>
          <rPr>
            <sz val="10"/>
            <rFont val="Arial"/>
            <family val="2"/>
          </rPr>
          <t xml:space="preserve">
R$ 318.714,89 -RES.MÉDICAL REFERENCIA FEVEREIRO/24, LANÇADA NA PLANILHA DE REPASSE MENSAL MARÇO/2024.
.
PROC.201800010008207 , DESPACHO Nº 341/2024/SES/GMAE - CG-14421 (SEI 58248604).
RELATÓRIO Nº 01 / 2024 SES/GMAE - CG-14421 (58251407)</t>
        </r>
      </text>
    </comment>
    <comment ref="K5" authorId="0" shapeId="0" xr:uid="{00000000-0006-0000-1400-000053000000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M5" authorId="0" shapeId="0" xr:uid="{00000000-0006-0000-1400-000061000000}">
      <text>
        <r>
          <rPr>
            <sz val="10"/>
            <rFont val="Arial"/>
            <family val="2"/>
          </rPr>
          <t>R$  - EQUATORIAL</t>
        </r>
        <r>
          <rPr>
            <sz val="11"/>
            <color rgb="FF000000"/>
            <rFont val="Calibri"/>
            <family val="2"/>
            <charset val="1"/>
          </rPr>
          <t xml:space="preserve">  REFERENCIA FEVEREIRO/24, LANÇADA NA PLANILHA DE REPASSE MENSAL MARÇO/2024.
UC 14532499.....................R$ 159.488,33
UC 10037912680...............R$ 55,48
IR......................................R$ 2.766,41
</t>
        </r>
        <r>
          <rPr>
            <sz val="9"/>
            <color rgb="FF000000"/>
            <rFont val="Segoe UI"/>
            <family val="2"/>
            <charset val="1"/>
          </rPr>
          <t xml:space="preserve">
.
PROC.201800010008207 , DESPACHO Nº 341/2024/SES/GMAE - CG-14421 (SEI 58248604).
.
</t>
        </r>
      </text>
    </comment>
    <comment ref="N5" authorId="0" shapeId="0" xr:uid="{00000000-0006-0000-1400-000089000000}">
      <text>
        <r>
          <rPr>
            <sz val="10"/>
            <rFont val="Arial"/>
            <family val="2"/>
          </rPr>
          <t xml:space="preserve">R$ 132.875,59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SUPECC, Despacho nº 734/2024/SES/SUPECC (v.57266155),  Processo 202300010061682.valor total de R$ 247.199,72
</t>
        </r>
      </text>
    </comment>
    <comment ref="H6" authorId="0" shapeId="0" xr:uid="{00000000-0006-0000-1400-000012000000}">
      <text>
        <r>
          <rPr>
            <sz val="10"/>
            <rFont val="Arial"/>
            <family val="2"/>
          </rPr>
          <t xml:space="preserve">R$ 329.224,14 - RESTANTE DA FOLHA DE PESSOAL REFERENCIA DEZEMBRO/23, LANÇADA NA PLANILHA DE REPASSE MENSAL JANEIRO/2024(VALOR TOTAL DA FOLHA 3.832.414,53) PARTE FOI DEDUZIDO DA PARCELA DE DEZ/23. 
</t>
        </r>
        <r>
          <rPr>
            <sz val="9"/>
            <color rgb="FF000000"/>
            <rFont val="Segoe UI"/>
            <family val="2"/>
            <charset val="1"/>
          </rPr>
          <t>.
R$ 1.344.633,62-  Parte FOLHA DE PESSOALREFERENCIA MARÇO/24, LANÇADA NA PLANILHA DE REPASSE MENSAL ABRIL/2024  (VALOR TOTAL DA FOLHA 3.303.884,39)..
.
PROC.201800010008207 , DESPACHO Nº 548/2024/SES/GMAE - CG-14421 (SEI 60078143).
RELATÓRIO Nº  / 2024 SES/GMAE - CG-14421 ()</t>
        </r>
      </text>
    </comment>
    <comment ref="I6" authorId="0" shapeId="0" xr:uid="{00000000-0006-0000-1400-00002A000000}">
      <text>
        <r>
          <rPr>
            <sz val="10"/>
            <rFont val="Arial"/>
            <family val="2"/>
          </rPr>
          <t xml:space="preserve">R$ 329.224,14 - RESTANTE DA FOLHA DE PESSOAL REFERENCIA DEZEMBRO/23, LANÇADA NA PLANILHA DE REPASSE MENSAL JANEIRO/2024(VALOR TOTAL DA FOLHA 3.832.414,53) PARTE FOI DEDUZIDO DA PARCELA DE DEZ/23. 
</t>
        </r>
        <r>
          <rPr>
            <sz val="9"/>
            <color rgb="FF000000"/>
            <rFont val="Segoe UI"/>
            <family val="2"/>
            <charset val="1"/>
          </rPr>
          <t xml:space="preserve">.
R$ 1.344.633,62-  Parte FOLHA DE PESSOALREFERENCIA MARÇO/24, LANÇADA NA PLANILHA DE REPASSE MENSAL ABRIL/2024  (VALOR TOTAL DA FOLHA 3.303.884,39)..
.
.PROC.201800010008207 , DESPACHO Nº 548/2024/SES/GMAE - CG-14421 (SEI 60078143).
RELATÓRIO Nº 01 / 2024 SES/GMAE - CG-14421 (59408276)
.
</t>
        </r>
      </text>
    </comment>
    <comment ref="J6" authorId="0" shapeId="0" xr:uid="{00000000-0006-0000-1400-000045000000}">
      <text>
        <r>
          <rPr>
            <sz val="10"/>
            <rFont val="Arial"/>
            <family val="2"/>
          </rPr>
          <t xml:space="preserve">
R$ 272.529,54  -RES.MÉDICAL REFERENCIA MARÇO/24, LANÇADA NA PLANILHA DE REPASSE MENSAL ABRIL/2024.
.
.PROC.201800010008207 , DESPACHO Nº 548/2024/SES/GMAE - CG-14421 (SEI 60078143).
RELATÓRIO Nº 01 / 2024 SES/GMAE - CG-14421 (59408276)
.
</t>
        </r>
      </text>
    </comment>
    <comment ref="M6" authorId="0" shapeId="0" xr:uid="{00000000-0006-0000-1400-000062000000}">
      <text>
        <r>
          <rPr>
            <sz val="10"/>
            <rFont val="Arial"/>
            <family val="2"/>
          </rPr>
          <t xml:space="preserve">
R$  79.296,96 - EQUATORIAL  REFERENCIA MARÇO/24, LANÇADA NA PLANILHA DE REPASSE MENSAL ABRIL/2024.
UC 14532499.....................Parte R$  76.433,37 (total 165.937,27)
</t>
        </r>
        <r>
          <rPr>
            <sz val="11"/>
            <color rgb="FF000000"/>
            <rFont val="Calibri"/>
            <family val="2"/>
            <charset val="1"/>
          </rPr>
          <t xml:space="preserve">UC 10037912680...............R$ 60,89
IR......................................R$ 2.802,70
</t>
        </r>
        <r>
          <rPr>
            <sz val="9"/>
            <color rgb="FF000000"/>
            <rFont val="Segoe UI"/>
            <family val="2"/>
            <charset val="1"/>
          </rPr>
          <t xml:space="preserve">
.PROC.201800010008207 , DESPACHO Nº 548/2024/SES/GMAE - CG-14421 (SEI 60078143).
RELATÓRIO Nº 01 / 2024 SES/GMAE - CG-14421 (59408276)
.
</t>
        </r>
      </text>
    </comment>
    <comment ref="H7" authorId="0" shapeId="0" xr:uid="{00000000-0006-0000-1400-000013000000}">
      <text>
        <r>
          <rPr>
            <sz val="10"/>
            <rFont val="Arial"/>
            <family val="2"/>
          </rPr>
          <t>R$ 1.959.250,77-  FOLHA DE PESSOALREFERENCIA MARÇO/24, LANÇADA NA PLANILHA DE REPASSE MENSAL ABRIL/2024 (VALOR TOTAL DA FOLHA 3.303.884,39).
.
PROC.201800010008207 , DESPACHO Nº 548/2024/SES/GMAE - CG-14421 (SEI 60078143).
RELATÓRIO Nº  / 2024 SES/GMAE - CG-14421 ()</t>
        </r>
      </text>
    </comment>
    <comment ref="I7" authorId="0" shapeId="0" xr:uid="{00000000-0006-0000-1400-00002B000000}">
      <text>
        <r>
          <rPr>
            <sz val="10"/>
            <rFont val="Arial"/>
            <family val="2"/>
          </rPr>
          <t>R$ 1.959.250,77-  FOLHA DE PESSOALREFERENCIA MARÇO/24, LANÇADA NA PLANILHA DE REPASSE MENSAL ABRIL/2024 (VALOR TOTAL DA FOLHA 3.303.884,39).
.
.PROC.201800010008207 , DESPACHO Nº 548/2024/SES/GMAE - CG-14421 (SEI 60078143).
RELATÓRIO Nº 01 / 2024 SES/GMAE - CG-14421 (59408276)
.</t>
        </r>
      </text>
    </comment>
    <comment ref="K7" authorId="0" shapeId="0" xr:uid="{00000000-0006-0000-1400-000054000000}">
      <text>
        <r>
          <rPr>
            <sz val="10"/>
            <rFont val="Arial"/>
            <family val="2"/>
          </rPr>
          <t xml:space="preserve">
R$ R$ 57.699,66-  DIferença entre o valor da folha  pactuado no contrato e o executado no mês de março/24 
</t>
        </r>
      </text>
    </comment>
    <comment ref="M7" authorId="0" shapeId="0" xr:uid="{00000000-0006-0000-1400-000063000000}">
      <text>
        <r>
          <rPr>
            <sz val="10"/>
            <rFont val="Arial"/>
            <family val="2"/>
          </rPr>
          <t xml:space="preserve">R$  89.503,90 - EQUATORIAL  REFERENCIA MARÇO/24, LANÇADA NA PLANILHA DE REPASSE MENSAL ABRIL/2024.
UC 14532499.....................Restante R$  89.503,90 (total 165.937,27)
</t>
        </r>
      </text>
    </comment>
    <comment ref="H17" authorId="0" shapeId="0" xr:uid="{00000000-0006-0000-1400-000014000000}">
      <text>
        <r>
          <rPr>
            <sz val="10"/>
            <rFont val="Arial"/>
            <family val="2"/>
          </rPr>
          <t xml:space="preserve">FOLHA JAN/24...............R$ 2.644.540,04
RESID.MEDICA JAN/24...........R$ 24.193,12
</t>
        </r>
        <r>
          <rPr>
            <sz val="9"/>
            <color rgb="FF000000"/>
            <rFont val="Segoe UI"/>
            <family val="2"/>
            <charset val="1"/>
          </rPr>
          <t>PROC.201800010008207 , DESPACHO Nº 332/2024/SES/GMAE - CG-14421 (SEI 58131458).</t>
        </r>
      </text>
    </comment>
    <comment ref="I17" authorId="0" shapeId="0" xr:uid="{00000000-0006-0000-1400-00002C000000}">
      <text>
        <r>
          <rPr>
            <sz val="10"/>
            <rFont val="Arial"/>
            <family val="2"/>
          </rPr>
          <t xml:space="preserve">FOLHA JAN/24...............R$ 2.644.540,04
RESID.MEDICA JAN/24...........R$ 24.193,12
</t>
        </r>
        <r>
          <rPr>
            <sz val="9"/>
            <color rgb="FF000000"/>
            <rFont val="Segoe UI"/>
            <family val="2"/>
            <charset val="1"/>
          </rPr>
          <t>PROC.201800010008207 , DESPACHO Nº 332/2024/SES/GMAE - CG-14421 (SEI 58131458).</t>
        </r>
      </text>
    </comment>
    <comment ref="J17" authorId="0" shapeId="0" xr:uid="{00000000-0006-0000-1400-000046000000}">
      <text>
        <r>
          <rPr>
            <sz val="10"/>
            <rFont val="Arial"/>
            <family val="2"/>
          </rPr>
          <t xml:space="preserve">FOLHA JAN/24...............R$ 2.644.540,04
RESID.MEDICA JAN/24...........R$ 24.193,12
</t>
        </r>
        <r>
          <rPr>
            <sz val="9"/>
            <color rgb="FF000000"/>
            <rFont val="Segoe UI"/>
            <family val="2"/>
            <charset val="1"/>
          </rPr>
          <t>PROC.201800010008207 , DESPACHO Nº 332/2024/SES/GMAE - CG-14421 (SEI 58131458).</t>
        </r>
      </text>
    </comment>
    <comment ref="M17" authorId="0" shapeId="0" xr:uid="{00000000-0006-0000-1400-000064000000}">
      <text>
        <r>
          <rPr>
            <sz val="10"/>
            <rFont val="Arial"/>
            <family val="2"/>
          </rPr>
          <t xml:space="preserve">R$ 90.000,00 - </t>
        </r>
        <r>
          <rPr>
            <sz val="11"/>
            <color rgb="FF000000"/>
            <rFont val="Calibri"/>
            <family val="2"/>
            <charset val="1"/>
          </rPr>
          <t xml:space="preserve">CELG  JANEIRO/24 LANÇADO NA PLANILHA FEVEREIRO/24. 
Energia.....................Parte R$ 88.308,40 (valor total 97.413,73) restante foi deduzido da parcela de FEV/24
IR......................................R$ 1.691,60
</t>
        </r>
        <r>
          <rPr>
            <sz val="9"/>
            <color rgb="FF000000"/>
            <rFont val="Segoe UI"/>
            <family val="2"/>
            <charset val="1"/>
          </rPr>
          <t xml:space="preserve">
PROC.201800010008207 , DESPACHO Nº 332/2024/SES/GMAE - CG-14421 (SEI 58131458).
.
</t>
        </r>
      </text>
    </comment>
    <comment ref="H18" authorId="0" shapeId="0" xr:uid="{00000000-0006-0000-1400-000015000000}">
      <text>
        <r>
          <rPr>
            <sz val="10"/>
            <rFont val="Arial"/>
            <family val="2"/>
          </rPr>
          <t>R$ 2.582.236,24-  FOLHA DE PESSOALREFERENCIA FEVEREIRO/24, LANÇADA NA PLANILHA DE REPASSE MENSAL MARÇO/2024.
.
PROC.201800010008207 , DESPACHO Nº 341/2024/SES/GMAE - CG-14421 (SEI 58248604).
RELATÓRIO Nº 05 / 2024 SES/GMAE - CG-14421  (58260816)
.</t>
        </r>
      </text>
    </comment>
    <comment ref="I18" authorId="0" shapeId="0" xr:uid="{00000000-0006-0000-1400-00002D000000}">
      <text>
        <r>
          <rPr>
            <sz val="10"/>
            <rFont val="Arial"/>
            <family val="2"/>
          </rPr>
          <t>R$ 2.582.236,24-  FOLHA DE PESSOALREFERENCIA FEVEREIRO/24, LANÇADA NA PLANILHA DE REPASSE MENSAL MARÇO/2024.
.
PROC.201800010008207 , DESPACHO Nº 341/2024/SES/GMAE - CG-14421 (SEI 58248604).
RELATÓRIO Nº 05 / 2024 SES/GMAE - CG-14421  (58260816)
.</t>
        </r>
      </text>
    </comment>
    <comment ref="J18" authorId="0" shapeId="0" xr:uid="{00000000-0006-0000-1400-000047000000}">
      <text>
        <r>
          <rPr>
            <sz val="10"/>
            <rFont val="Arial"/>
            <family val="2"/>
          </rPr>
          <t xml:space="preserve">
R$  24.636,58-RES.MÉDICAL REFERENCIA FEVEREIRO/24, LANÇADA NA PLANILHA DE REPASSE MENSAL MARÇO/2024.
.
PROC.201800010008207 , DESPACHO Nº 341/2024/SES/GMAE - CG-14421 (SEI 58248604).
RELATÓRIO Nº 05 / 2024 SES/GMAE - CG-14421  (58260816)
.</t>
        </r>
      </text>
    </comment>
    <comment ref="K18" authorId="0" shapeId="0" xr:uid="{00000000-0006-0000-1400-000055000000}">
      <text>
        <r>
          <rPr>
            <sz val="10"/>
            <rFont val="Arial"/>
            <family val="2"/>
          </rPr>
          <t xml:space="preserve">R$ 20.778,56 - DIferença entre o valor da folha  pactuado no contrato e o executado no mês de janeiro/24
.
R$ 83.082,36 - DIferença entre o valor da folha  pactuado no contrato e o executado no mês de fevereiro/24
</t>
        </r>
      </text>
    </comment>
    <comment ref="M18" authorId="0" shapeId="0" xr:uid="{00000000-0006-0000-1400-000065000000}">
      <text>
        <r>
          <rPr>
            <sz val="10"/>
            <rFont val="Arial"/>
            <family val="2"/>
          </rPr>
          <t xml:space="preserve"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
</t>
        </r>
      </text>
    </comment>
    <comment ref="H19" authorId="0" shapeId="0" xr:uid="{00000000-0006-0000-1400-000016000000}">
      <text>
        <r>
          <rPr>
            <sz val="10"/>
            <rFont val="Arial"/>
            <family val="2"/>
          </rPr>
          <t xml:space="preserve">R$  34.658,56  RESTANTE DA FOLHA DE PESSOAL REFERENCIA DEZEMBRO/23, LANÇADA NA PLANILHA DE REPASSE MENSAL JANEIRO/2024 (VALOR TOTAL DA FOLHA R$ 3.023.434,77.  PARTE FOIDEDUZIDO DA PARCELA DE DEZ/23.
.
R$ 2.622.737,51 -  FOLHA DE PESSOALREFERENCIA MARÇO/24, LANÇADA NA PLANILHA DE REPASSE MENSAL ABRIL/2024.
.
PROC.201800010008207 , DESPACHO Nº 548/2024/SES/GMAE - CG-14421 (SEI 60078143).
RELATÓRIO Nº 5 / 2024 SES/GMAE - CG-14421 (59433794)
</t>
        </r>
      </text>
    </comment>
    <comment ref="I19" authorId="0" shapeId="0" xr:uid="{00000000-0006-0000-1400-00002E000000}">
      <text>
        <r>
          <rPr>
            <sz val="10"/>
            <rFont val="Arial"/>
            <family val="2"/>
          </rPr>
          <t xml:space="preserve">R$  34.658,56  RESTANTE DA FOLHA DE PESSOAL REFERENCIA DEZEMBRO/23, LANÇADA NA PLANILHA DE REPASSE MENSAL JANEIRO/2024 (VALOR TOTAL DA FOLHA R$ 3.023.434,77.  PARTE FOIDEDUZIDO DA PARCELA DE DEZ/23.
.
R$ 2.622.737,51 -  FOLHA DE PESSOALREFERENCIA MARÇO/24, LANÇADA NA PLANILHA DE REPASSE MENSAL ABRIL/2024.
.
PROC.201800010008207 , DESPACHO Nº 548/2024/SES/GMAE - CG-14421 (SEI 60078143).
RELATÓRIO Nº 5 / 2024 SES/GMAE - CG-14421 (59433794)
</t>
        </r>
      </text>
    </comment>
    <comment ref="J19" authorId="0" shapeId="0" xr:uid="{00000000-0006-0000-1400-000048000000}">
      <text>
        <r>
          <rPr>
            <sz val="10"/>
            <rFont val="Arial"/>
            <family val="2"/>
          </rPr>
          <t xml:space="preserve">
R$  -RES.MÉDICAL REFERENCIA MARÇO/24, LANÇADA NA PLANILHA DE REPASSE MENSAL ABRIL/2024.
.
PROC.201800010008207 , DESPACHO Nº 548/2024/SES/GMAE - CG-14421 (SEI 60078143).
RELATÓRIO Nº  / 2024 SES/GMAE - CG-14421 ()</t>
        </r>
      </text>
    </comment>
    <comment ref="K19" authorId="0" shapeId="0" xr:uid="{00000000-0006-0000-1400-000056000000}">
      <text>
        <r>
          <rPr>
            <sz val="10"/>
            <rFont val="Arial"/>
            <family val="2"/>
          </rPr>
          <t xml:space="preserve">R$ 42.581,09 - DIferença entre o valor da folha  pactuado no contrato e o executado no mês de março/24
</t>
        </r>
      </text>
    </comment>
    <comment ref="M19" authorId="0" shapeId="0" xr:uid="{00000000-0006-0000-1400-000066000000}">
      <text>
        <r>
          <rPr>
            <sz val="10"/>
            <rFont val="Arial"/>
            <family val="2"/>
          </rPr>
          <t xml:space="preserve">
.
R$  77.366,90- EQUATORIAL  REFERENCIA MARÇO/24, LANÇADA NA PLANILHA DE REPASSE MENSAL ABRIL/2024.
Energia.....................R$ 70.064,24
IR......................................R$ 1.302,66
.
PROC.201800010008207 , DESPACHO Nº 548/2024/SES/GMAE - CG-14421 (SEI 60078143).
RELATÓRIO Nº 05 / 2024 SES/GMAE - CG-14421 (59433794)
.</t>
        </r>
      </text>
    </comment>
    <comment ref="O19" authorId="0" shapeId="0" xr:uid="{00000000-0006-0000-1400-00008B000000}">
      <text>
        <r>
          <rPr>
            <sz val="10"/>
            <rFont val="Arial"/>
            <family val="2"/>
          </rPr>
          <t xml:space="preserve">R$ 272.346,53 - Relatório nº 40/2023- COMACG/GMAE-CG/SUPECC/SES/GO (v. 50258963), referente ao período de avaliação de 23 de dezembro de 2022 a 22 de junho de 2023, o qual corresponde ao 12º Termo ao Contrato de Gestão nº 131/2012/SES/GO DESPACHO Nº 357/2024/SES/SUPECC-03082 (56250336), Processo nº 202300010043308
</t>
        </r>
      </text>
    </comment>
    <comment ref="H29" authorId="0" shapeId="0" xr:uid="{00000000-0006-0000-1400-000017000000}">
      <text>
        <r>
          <rPr>
            <sz val="10"/>
            <rFont val="Arial"/>
            <family val="2"/>
          </rPr>
          <t>R$  748.820,08-  FOLHA DE PESSOAL REFERENCIA JANEIRO/24, LANÇADA NA PLANILHA DE REPASSE MENSAL FEVEREIRO/2024. 
.
PROC.201800010008207 , DESPACHO Nº 332/2024/SES/GMAE - CG-14421 (SEI 58131458).</t>
        </r>
      </text>
    </comment>
    <comment ref="I29" authorId="0" shapeId="0" xr:uid="{00000000-0006-0000-1400-00002F000000}">
      <text>
        <r>
          <rPr>
            <sz val="10"/>
            <rFont val="Arial"/>
            <family val="2"/>
          </rPr>
          <t>R$  748.820,08-  FOLHA DE PESSOAL REFERENCIA JANEIRO/24, LANÇADA NA PLANILHA DE REPASSE MENSAL FEVEREIRO/2024. 
.
PROC.201800010008207 , DESPACHO Nº 332/2024/SES/GMAE - CG-14421 (SEI 58131458).</t>
        </r>
      </text>
    </comment>
    <comment ref="K29" authorId="0" shapeId="0" xr:uid="{00000000-0006-0000-1400-000057000000}">
      <text>
        <r>
          <rPr>
            <sz val="10"/>
            <rFont val="Arial"/>
            <family val="2"/>
          </rPr>
          <t xml:space="preserve">DIFERENÇA DO AJUSTE DE FOLHA JAN/24- VALOR DA FOLHA MENOR QUE O PREVISTO CONTRATO...........R$ 76.51,60
</t>
        </r>
      </text>
    </comment>
    <comment ref="M29" authorId="0" shapeId="0" xr:uid="{00000000-0006-0000-1400-000067000000}">
      <text>
        <r>
          <rPr>
            <sz val="10"/>
            <rFont val="Arial"/>
            <family val="2"/>
          </rPr>
          <t xml:space="preserve">R$  27.773,62- </t>
        </r>
        <r>
          <rPr>
            <sz val="11"/>
            <color rgb="FF000000"/>
            <rFont val="Calibri"/>
            <family val="2"/>
            <charset val="1"/>
          </rPr>
          <t xml:space="preserve">CELG  JANEIRO/24 LANÇADO NA PLANILHA FEVEREIRO/24. 
Energia.....................R$ 27.354,65
IR......................................R$ 418,97
</t>
        </r>
        <r>
          <rPr>
            <sz val="9"/>
            <color rgb="FF000000"/>
            <rFont val="Segoe UI"/>
            <family val="2"/>
            <charset val="1"/>
          </rPr>
          <t xml:space="preserve">
PROC.201800010008207 , DESPACHO Nº 332/2024/SES/GMAE - CG-14421 (SEI 58131458).
.
</t>
        </r>
      </text>
    </comment>
    <comment ref="H30" authorId="0" shapeId="0" xr:uid="{00000000-0006-0000-1400-000018000000}">
      <text>
        <r>
          <rPr>
            <sz val="10"/>
            <rFont val="Arial"/>
            <family val="2"/>
          </rPr>
          <t>R$ 713.956,09-  FOLHA DE PESSOALREFERENCIA FEVEREIRO/24, LANÇADA NA PLANILHA DE REPASSE MENSAL MARÇO/2024.
.
PROC.201800010008207 , DESPACHO Nº 341/2024/SES/GMAE - CG-14421 (SEI 58248604).
RELATÓRIO Nº 08 / 2024 SES/GMAE - CG-14421 (58263974)</t>
        </r>
      </text>
    </comment>
    <comment ref="I30" authorId="0" shapeId="0" xr:uid="{00000000-0006-0000-1400-000030000000}">
      <text>
        <r>
          <rPr>
            <sz val="10"/>
            <rFont val="Arial"/>
            <family val="2"/>
          </rPr>
          <t>R$ 713.956,09-  FOLHA DE PESSOALREFERENCIA FEVEREIRO/24, LANÇADA NA PLANILHA DE REPASSE MENSAL MARÇO/2024.
.
PROC.201800010008207 , DESPACHO Nº 341/2024/SES/GMAE - CG-14421 (SEI 58248604).
RELATÓRIO Nº 08 / 2024 SES/GMAE - CG-14421 (58263974)</t>
        </r>
      </text>
    </comment>
    <comment ref="K30" authorId="0" shapeId="0" xr:uid="{00000000-0006-0000-1400-000058000000}">
      <text>
        <r>
          <rPr>
            <sz val="10"/>
            <rFont val="Arial"/>
            <family val="2"/>
          </rPr>
          <t xml:space="preserve">R$ 111.374,60- DIferença entre o valor da folha  pactuado no contrato e o executado no mês de fevereiro/24
</t>
        </r>
      </text>
    </comment>
    <comment ref="M30" authorId="0" shapeId="0" xr:uid="{00000000-0006-0000-1400-000068000000}">
      <text>
        <r>
          <rPr>
            <sz val="10"/>
            <rFont val="Arial"/>
            <family val="2"/>
          </rPr>
          <t xml:space="preserve">
.
R$ 20.652,63 - EQUATORIAL  REFERENCIA FEVEREIRO/24, LANÇADA NA PLANILHA DE REPASSE MENSAL MARÇO/2024.
Energia.....................R$ 20.319,84
IR......................................R$ 332,79
.
PROC.201800010008207 , DESPACHO Nº 341/2024/SES/GMAE - CG-14421 (SEI 58248604).
RELATÓRIO Nº 08 / 2024 SES/GMAE - CG-14421 (58263974)</t>
        </r>
      </text>
    </comment>
    <comment ref="H31" authorId="0" shapeId="0" xr:uid="{00000000-0006-0000-1400-000019000000}">
      <text>
        <r>
          <rPr>
            <sz val="10"/>
            <rFont val="Arial"/>
            <family val="2"/>
          </rPr>
          <t>R$705.668,05 -  FOLHA DE PESSOALREFERENCIA MARÇO/24, LANÇADA NA PLANILHA DE REPASSE MENSAL ABRIL/2024.
.
PROC.201800010008207 , DESPACHO Nº 548/2024/SES/GMAE - CG-14421 (SEI 60078143).
RELATÓRIO Nº 8 / 2024 SES/GMAE - CG-14421 (59464862)</t>
        </r>
      </text>
    </comment>
    <comment ref="I31" authorId="0" shapeId="0" xr:uid="{00000000-0006-0000-1400-000031000000}">
      <text>
        <r>
          <rPr>
            <sz val="10"/>
            <rFont val="Arial"/>
            <family val="2"/>
          </rPr>
          <t>R$705.668,05 -  FOLHA DE PESSOALREFERENCIA MARÇO/24, LANÇADA NA PLANILHA DE REPASSE MENSAL ABRIL/2024.
.
PROC.201800010008207 , DESPACHO Nº 548/2024/SES/GMAE - CG-14421 (SEI 60078143).
RELATÓRIO Nº 8 / 2024 SES/GMAE - CG-14421 (59464862)</t>
        </r>
      </text>
    </comment>
    <comment ref="J31" authorId="0" shapeId="0" xr:uid="{00000000-0006-0000-1400-000049000000}">
      <text>
        <r>
          <rPr>
            <sz val="10"/>
            <rFont val="Arial"/>
            <family val="2"/>
          </rPr>
          <t xml:space="preserve">
R$  -RES.MÉDICAL REFERENCIA MARÇO/24, LANÇADA NA PLANILHA DE REPASSE MENSAL ABRIL/2024.
.
PROC.201800010008207 , DESPACHO Nº 548/2024/SES/GMAE - CG-14421 (SEI 60078143).
RELATÓRIO Nº  / 2024 SES/GMAE - CG-14421 ()</t>
        </r>
      </text>
    </comment>
    <comment ref="K31" authorId="0" shapeId="0" xr:uid="{00000000-0006-0000-1400-000059000000}">
      <text>
        <r>
          <rPr>
            <sz val="10"/>
            <rFont val="Arial"/>
            <family val="2"/>
          </rPr>
          <t xml:space="preserve">R$ 119.662,64 - DIferença entre o valor da folha  pactuado no contrato e o executado no mês de março/24
.
</t>
        </r>
      </text>
    </comment>
    <comment ref="M31" authorId="0" shapeId="0" xr:uid="{00000000-0006-0000-1400-000069000000}">
      <text>
        <r>
          <rPr>
            <sz val="10"/>
            <rFont val="Arial"/>
            <family val="2"/>
          </rPr>
          <t xml:space="preserve">
.
R$ 18.895,38 - EQUATORIAL  REFERENCIA MARÇO/24, LANÇADA NA PLANILHA DE REPASSE MENSAL ABRIL/2024.
Energia.....................R$ 18.586,94
IR......................................R$ 308,44
.
PROC.201800010008207 , DESPACHO Nº 548/2024/SES/GMAE - CG-14421 (SEI 60078143).
RELATÓRIO Nº 8 / 2024 SES/GMAE - CG-14421 (59464862)
.</t>
        </r>
      </text>
    </comment>
    <comment ref="I41" authorId="0" shapeId="0" xr:uid="{00000000-0006-0000-1400-000032000000}">
      <text>
        <r>
          <rPr>
            <sz val="10"/>
            <rFont val="Arial"/>
            <family val="2"/>
          </rPr>
          <t xml:space="preserve"> 
R$ 139.935,61 -RES.MÉDICAL REFERENCIA JANEIRO/24, LANÇADA NA PLANILHA DE REPASSE MENSAL FEVEREIRO/2024.
.
PROC.201800010008207 , DESPACHO Nº 332/2024/SES/GMAE - CG-14421 (SEI 58131458).</t>
        </r>
      </text>
    </comment>
    <comment ref="J41" authorId="0" shapeId="0" xr:uid="{00000000-0006-0000-1400-00004A000000}">
      <text>
        <r>
          <rPr>
            <sz val="10"/>
            <rFont val="Arial"/>
            <family val="2"/>
          </rPr>
          <t xml:space="preserve"> 
R$ 139.935,61 -RES.MÉDICAL REFERENCIA JANEIRO/24, LANÇADA NA PLANILHA DE REPASSE MENSAL FEVEREIRO/2024.
.
PROC.201800010008207 , DESPACHO Nº 332/2024/SES/GMAE - CG-14421 (SEI 58131458).</t>
        </r>
      </text>
    </comment>
    <comment ref="M41" authorId="0" shapeId="0" xr:uid="{00000000-0006-0000-1400-00006A000000}">
      <text>
        <r>
          <rPr>
            <sz val="10"/>
            <rFont val="Arial"/>
            <family val="2"/>
          </rPr>
          <t xml:space="preserve">R$  449.350,78- </t>
        </r>
        <r>
          <rPr>
            <sz val="11"/>
            <color rgb="FF000000"/>
            <rFont val="Calibri"/>
            <family val="2"/>
            <charset val="1"/>
          </rPr>
          <t xml:space="preserve">CELG  JANEIRO/24 LANÇADO NA PLANILHA FEVEREIRO/24. 
Energia.....................R$ 439.622,50
IR......................................R$ 9.728,28
</t>
        </r>
        <r>
          <rPr>
            <sz val="9"/>
            <color rgb="FF000000"/>
            <rFont val="Segoe UI"/>
            <family val="2"/>
            <charset val="1"/>
          </rPr>
          <t xml:space="preserve">
PROC.201800010008207 , DESPACHO Nº 332/2024/SES/GMAE - CG-14421 (SEI 58131458).
.
</t>
        </r>
      </text>
    </comment>
    <comment ref="J42" authorId="0" shapeId="0" xr:uid="{00000000-0006-0000-1400-00004B000000}">
      <text>
        <r>
          <rPr>
            <sz val="10"/>
            <rFont val="Arial"/>
            <family val="2"/>
          </rPr>
          <t xml:space="preserve">
R$  155.062,48-RES.MÉDICAL REFERENCIA FEVEREIRO/24, LANÇADA NA PLANILHA DE REPASSE MENSAL MARÇO/2024.
.
PROC.201800010008207 , DESPACHO Nº 341/2024/SES/GMAE - CG-14421 (SEI 58248604).
RELATÓRIO Nº 14 / 2024 SES/GMAE - CG-14421 (58353050)</t>
        </r>
      </text>
    </comment>
    <comment ref="M42" authorId="0" shapeId="0" xr:uid="{00000000-0006-0000-1400-00006B000000}">
      <text>
        <r>
          <rPr>
            <sz val="10"/>
            <rFont val="Arial"/>
            <family val="2"/>
          </rPr>
          <t xml:space="preserve">
.
R$ 397.122,19- EQUATORIAL  REFERENCIA FEVEREIRO/24, LANÇADA NA PLANILHA DE REPASSE MENSAL MARÇO/2024.
Energia.....................R$ 388.360,28
IR......................................R$ 8.761,91
.
PROC.201800010008207 , DESPACHO Nº 341/2024/SES/GMAE - CG-14421 (SEI 58248604).
.RELATÓRIO Nº 14 / 2024 SES/GMAE - CG-14421 (58353050)</t>
        </r>
      </text>
    </comment>
    <comment ref="H43" authorId="0" shapeId="0" xr:uid="{00000000-0006-0000-1400-00001A000000}">
      <text>
        <r>
          <rPr>
            <sz val="10"/>
            <rFont val="Arial"/>
            <family val="2"/>
          </rPr>
          <t xml:space="preserve">
R$  123.675,49-RES.MÉDICAL REFERENCIA MARÇO/24, LANÇADA NA PLANILHA DE REPASSE MENSAL ABRIL/2024.
.
PROC.201800010008207 , DESPACHO Nº 548/2024/SES/GMAE - CG-14421 (SEI 60078143).
RELATÓRIO Nº 14 / 2024 SES/GMAE - CG-14421 (59484858)</t>
        </r>
      </text>
    </comment>
    <comment ref="I43" authorId="0" shapeId="0" xr:uid="{00000000-0006-0000-1400-000033000000}">
      <text>
        <r>
          <rPr>
            <sz val="10"/>
            <rFont val="Arial"/>
            <family val="2"/>
          </rPr>
          <t xml:space="preserve">
R$  123.675,49-RES.MÉDICAL REFERENCIA MARÇO/24, LANÇADA NA PLANILHA DE REPASSE MENSAL ABRIL/2024.
.
PROC.201800010008207 , DESPACHO Nº 548/2024/SES/GMAE - CG-14421 (SEI 60078143).
RELATÓRIO Nº 14 / 2024 SES/GMAE - CG-14421 (59484858)</t>
        </r>
      </text>
    </comment>
    <comment ref="J43" authorId="0" shapeId="0" xr:uid="{00000000-0006-0000-1400-00004C000000}">
      <text>
        <r>
          <rPr>
            <sz val="10"/>
            <rFont val="Arial"/>
            <family val="2"/>
          </rPr>
          <t xml:space="preserve">
R$  123.675,49-RES.MÉDICAL REFERENCIA MARÇO/24, LANÇADA NA PLANILHA DE REPASSE MENSAL ABRIL/2024.
.
PROC.201800010008207 , DESPACHO Nº 548/2024/SES/GMAE - CG-14421 (SEI 60078143).
RELATÓRIO Nº 14 / 2024 SES/GMAE - CG-14421 (59484858)</t>
        </r>
      </text>
    </comment>
    <comment ref="M43" authorId="0" shapeId="0" xr:uid="{00000000-0006-0000-1400-00006C000000}">
      <text>
        <r>
          <rPr>
            <sz val="10"/>
            <rFont val="Arial"/>
            <family val="2"/>
          </rPr>
          <t xml:space="preserve">
.
R$ 415.479,99 - EQUATORIAL  REFERENCIA MARÇO/24, LANÇADA NA PLANILHA DE REPASSE MENSAL ABRIL/2024.
Energia.....................R$ 405.912,37
IR......................................R$ 9.567,62
.
PROC.201800010008207 , DESPACHO Nº 548/2024/SES/GMAE - CG-14421 (SEI 60078143).
RELATÓRIO Nº  14/ 2024 SES/GMAE - CG-14421 (59484858)
.</t>
        </r>
      </text>
    </comment>
    <comment ref="M53" authorId="0" shapeId="0" xr:uid="{00000000-0006-0000-1400-00006D000000}">
      <text>
        <r>
          <rPr>
            <sz val="10"/>
            <rFont val="Arial"/>
            <family val="2"/>
          </rPr>
          <t xml:space="preserve">R$ 35.058,44  - </t>
        </r>
        <r>
          <rPr>
            <sz val="11"/>
            <color rgb="FF000000"/>
            <rFont val="Calibri"/>
            <family val="2"/>
            <charset val="1"/>
          </rPr>
          <t xml:space="preserve">CELG  JANEIRO/24 LANÇADO NA PLANILHA FEVEREIRO/24. 
Energia.....................R$ 34.448,43
IR......................................R$ 610,01
</t>
        </r>
        <r>
          <rPr>
            <sz val="9"/>
            <color rgb="FF000000"/>
            <rFont val="Segoe UI"/>
            <family val="2"/>
            <charset val="1"/>
          </rPr>
          <t xml:space="preserve">
PROC.201800010008207 , DESPACHO Nº 332/2024/SES/GMAE - CG-14421 (SEI 58131458).
.
</t>
        </r>
      </text>
    </comment>
    <comment ref="M54" authorId="0" shapeId="0" xr:uid="{00000000-0006-0000-1400-00006E000000}">
      <text>
        <r>
          <rPr>
            <sz val="10"/>
            <rFont val="Arial"/>
            <family val="2"/>
          </rPr>
          <t xml:space="preserve">
.
R$  28.541,65- EQUATORIAL  REFERENCIA FEVEREIRO/24, LANÇADA NA PLANILHA DE REPASSE MENSAL MARÇO/2024.
Energia.....................R$ 28.010,35
IR......................................R$ 531,30
.
PROC.201800010008207 , DESPACHO Nº 341/2024/SES/GMAE - CG-14421 (SEI 58248604).
.RELATÓRIO Nº 15 / 2024 SES/GMAE - CG-14421 (58354495)</t>
        </r>
      </text>
    </comment>
    <comment ref="M55" authorId="0" shapeId="0" xr:uid="{00000000-0006-0000-1400-00006F000000}">
      <text>
        <r>
          <rPr>
            <sz val="10"/>
            <rFont val="Arial"/>
            <family val="2"/>
          </rPr>
          <t xml:space="preserve">
.
R$ 27.484,25 - EQUATORIAL  REFERENCIA MARÇO/24, LANÇADA NA PLANILHA DE REPASSE MENSAL ABRIL/2024.
Energia.....................R$ 26.669,76
IR......................................R$ 511,49
.
PROC.201800010008207 , DESPACHO Nº 548/2024/SES/GMAE - CG-14421 (SEI 60078143).
RELATÓRIO Nº 15 / 2024 SES/GMAE - CG-14421 (59486270)
.</t>
        </r>
      </text>
    </comment>
    <comment ref="H60" authorId="0" shapeId="0" xr:uid="{00000000-0006-0000-1400-00001B000000}">
      <text>
        <r>
          <rPr>
            <sz val="10"/>
            <rFont val="Arial"/>
            <family val="2"/>
          </rPr>
          <t>R$ 670.272,98 -  FOLHA DE PESSOAL REFERENCIA JANEIRO/24, LANÇADA NA PLANILHA DE REPASSE MENSAL FEVEREIRO/2024. 
.
FOLHA - HEMOCENTRO GOIÁS....................R$ 464.935,09
 HEMO CERES;......................................... .R$ 29.038,66
HEMO JATAÍ;.............................................R$ 12.070,43
HEMO RIO VERDE.......................................R$ 94.807,47
 HEMO CATALÃO........................................R$ 69.421,33
.
PROC.201800010008207 , DESPACHO Nº 332/2024/SES/GMAE - CG-14421 (SEI 58131458).</t>
        </r>
      </text>
    </comment>
    <comment ref="I60" authorId="0" shapeId="0" xr:uid="{00000000-0006-0000-1400-000034000000}">
      <text>
        <r>
          <rPr>
            <sz val="10"/>
            <rFont val="Arial"/>
            <family val="2"/>
          </rPr>
          <t>R$ 670.272,98 -  FOLHA DE PESSOAL REFERENCIA JANEIRO/24, LANÇADA NA PLANILHA DE REPASSE MENSAL FEVEREIRO/2024. 
.
FOLHA - HEMOCENTRO GOIÁS....................R$ 464.935,09
 HEMO CERES;......................................... .R$ 29.038,66
HEMO JATAÍ;.............................................R$ 12.070,43
HEMO RIO VERDE.......................................R$ 94.807,47
 HEMO CATALÃO........................................R$ 69.421,33
.
PROC.201800010008207 , DESPACHO Nº 332/2024/SES/GMAE - CG-14421 (SEI 58131458).</t>
        </r>
      </text>
    </comment>
    <comment ref="K60" authorId="0" shapeId="0" xr:uid="{00000000-0006-0000-1400-00005A000000}">
      <text>
        <r>
          <rPr>
            <sz val="10"/>
            <rFont val="Arial"/>
            <family val="2"/>
          </rPr>
          <t xml:space="preserve">DIFERENÇA AJUSTE DE FOLHA  - VALOR DA FOLHA MENOR QUE O PREVISTO CONTRATO, JAN/24...........R$  32.942,91
</t>
        </r>
      </text>
    </comment>
    <comment ref="M60" authorId="0" shapeId="0" xr:uid="{00000000-0006-0000-1400-000070000000}">
      <text>
        <r>
          <rPr>
            <sz val="10"/>
            <rFont val="Arial"/>
            <family val="2"/>
          </rPr>
          <t xml:space="preserve">R$  52.881,84 - </t>
        </r>
        <r>
          <rPr>
            <sz val="9"/>
            <color rgb="FF000000"/>
            <rFont val="Segoe UI"/>
            <family val="2"/>
            <charset val="1"/>
          </rPr>
          <t>CELG  MAR/23 LANÇADO NA PLANILHA DE  ABRIL
/23.
EENEL - UC 12751110...........</t>
        </r>
        <r>
          <rPr>
            <b/>
            <sz val="9"/>
            <color rgb="FF000000"/>
            <rFont val="Segoe UI"/>
            <family val="2"/>
            <charset val="1"/>
          </rPr>
          <t>R$</t>
        </r>
        <r>
          <rPr>
            <sz val="9"/>
            <color rgb="FF000000"/>
            <rFont val="Segoe UI"/>
            <family val="2"/>
            <charset val="1"/>
          </rPr>
          <t xml:space="preserve"> </t>
        </r>
        <r>
          <rPr>
            <b/>
            <sz val="9"/>
            <color rgb="FF000000"/>
            <rFont val="Segoe UI"/>
            <family val="2"/>
            <charset val="1"/>
          </rPr>
          <t xml:space="preserve">43.689,35
IR...........................................R$ 787,86
</t>
        </r>
        <r>
          <rPr>
            <sz val="9"/>
            <color rgb="FF000000"/>
            <rFont val="Segoe UI"/>
            <family val="2"/>
            <charset val="1"/>
          </rPr>
          <t>ENEL - UC 630214943...........</t>
        </r>
        <r>
          <rPr>
            <b/>
            <sz val="9"/>
            <color rgb="FF000000"/>
            <rFont val="Segoe UI"/>
            <family val="2"/>
            <charset val="1"/>
          </rPr>
          <t>R$ 8.304,04
IR.............................................R$ 100,59
.
DESPACHO Nº 659/2023/SES/GMAE - CG-14421 (SEI 47586331).</t>
        </r>
      </text>
    </comment>
    <comment ref="H61" authorId="0" shapeId="0" xr:uid="{00000000-0006-0000-1400-00001C000000}">
      <text>
        <r>
          <rPr>
            <sz val="10"/>
            <rFont val="Arial"/>
            <family val="2"/>
          </rPr>
          <t>R$ -  FOLHA DE PESSOALREFERENCIA FEVEREIRO/24, LANÇADA NA PLANILHA DE REPASSE MENSAL MARÇO/2024.
.
FOLHA - HEMOCENTRO GOIÁS....................R$ 432.679,62
 HEMO CERES;......................................... .R$ 25.524,16
HEMO JATAÍ;.............................................R$ 12.930,34
HEMO RIO VERDE.......................................R$ 102.687,42
 HEMO CATALÃO........................................R$ 71.393,78
PROC.201800010008207 , DESPACHO Nº 341/2024/SES/GMAE - CG-14421 (SEI 58248604).
RELATÓRIO Nº 17 / 2024 SES/GMAE - CG-14421 (58359191)</t>
        </r>
      </text>
    </comment>
    <comment ref="I61" authorId="0" shapeId="0" xr:uid="{00000000-0006-0000-1400-000035000000}">
      <text>
        <r>
          <rPr>
            <sz val="10"/>
            <rFont val="Arial"/>
            <family val="2"/>
          </rPr>
          <t>R$ -  FOLHA DE PESSOALREFERENCIA FEVEREIRO/24, LANÇADA NA PLANILHA DE REPASSE MENSAL MARÇO/2024.
.
FOLHA - HEMOCENTRO GOIÁS....................R$ 432.679,62
 HEMO CERES;......................................... .R$ 25.524,16
HEMO JATAÍ;.............................................R$ 12.930,34
HEMO RIO VERDE.......................................R$ 102.687,42
 HEMO CATALÃO........................................R$ 71.393,78
PROC.201800010008207 , DESPACHO Nº 341/2024/SES/GMAE - CG-14421 (SEI 58248604).
RELATÓRIO Nº 17 / 2024 SES/GMAE - CG-14421 (58359191)</t>
        </r>
      </text>
    </comment>
    <comment ref="K61" authorId="0" shapeId="0" xr:uid="{00000000-0006-0000-1400-00005B000000}">
      <text>
        <r>
          <rPr>
            <sz val="10"/>
            <rFont val="Arial"/>
            <family val="2"/>
          </rPr>
          <t xml:space="preserve">DIFERENÇA AJUSTE DE FOLHA  - VALOR DA FOLHA MENOR QUE O PREVISTO EM CONTRATO, FEV/24...........R$  58.000,57
</t>
        </r>
      </text>
    </comment>
    <comment ref="M61" authorId="0" shapeId="0" xr:uid="{00000000-0006-0000-1400-000071000000}">
      <text>
        <r>
          <rPr>
            <sz val="10"/>
            <rFont val="Arial"/>
            <family val="2"/>
          </rPr>
          <t xml:space="preserve">
.
R$ 43.255,20 - EQUATORIAL  REFERENCIA FEVEREIRO/24, LANÇADA NA PLANILHA DE REPASSE MENSAL MARÇO/2024.
EENEL - UC 12751110...........R$ 33.630,63
IR...........................................R$ 602,23
ENEL - UC 630214943...........R$ 8.914,34
IR.............................................R$ 108,00
.
PROC.201800010008207 , DESPACHO Nº 341/2024/SES/GMAE - CG-14421 (SEI 58248604).
.RELATÓRIO Nº 17 / 2024 SES/GMAE - CG-14421 (58359191)</t>
        </r>
      </text>
    </comment>
    <comment ref="H62" authorId="0" shapeId="0" xr:uid="{00000000-0006-0000-1400-00001D000000}">
      <text>
        <r>
          <rPr>
            <sz val="10"/>
            <rFont val="Arial"/>
            <family val="2"/>
          </rPr>
          <t>R$ -  FOLHA DE PESSOALREFERENCIA MARÇO/24, LANÇADA NA PLANILHA DE REPASSE MENSAL ABRIL/2024.
.
FOLHA - HEMOCENTRO GOIÁS....................R$ 418.202,06
 HEMO CERES;......................................... .R$ 25.641,25
HEMO JATAÍ;.............................................R$ 18.541,07
HEMO RIO VERDE.......................................R$ 95.051,17
 HEMO CATALÃO........................................R$69.155,93
PROC.201800010008207 , DESPACHO Nº 548/2024/SES/GMAE - CG-14421 (SEI 60078143).
RELATÓRIO Nº 17 / 2024 SES/GMAE - CG-14421 (59490333)</t>
        </r>
      </text>
    </comment>
    <comment ref="I62" authorId="0" shapeId="0" xr:uid="{00000000-0006-0000-1400-000036000000}">
      <text>
        <r>
          <rPr>
            <sz val="10"/>
            <rFont val="Arial"/>
            <family val="2"/>
          </rPr>
          <t>R$ -  FOLHA DE PESSOALREFERENCIA MARÇO/24, LANÇADA NA PLANILHA DE REPASSE MENSAL ABRIL/2024.
.
FOLHA - HEMOCENTRO GOIÁS....................R$ 418.202,06
 HEMO CERES;......................................... .R$ 25.641,25
HEMO JATAÍ;.............................................R$ 18.541,07
HEMO RIO VERDE.......................................R$ 95.051,17
 HEMO CATALÃO........................................R$69.155,93
PROC.201800010008207 , DESPACHO Nº 548/2024/SES/GMAE - CG-14421 (SEI 60078143).
RELATÓRIO Nº 17 / 2024 SES/GMAE - CG-14421 (59490333)</t>
        </r>
      </text>
    </comment>
    <comment ref="K62" authorId="0" shapeId="0" xr:uid="{00000000-0006-0000-1400-00005C000000}">
      <text>
        <r>
          <rPr>
            <sz val="10"/>
            <rFont val="Arial"/>
            <family val="2"/>
          </rPr>
          <t xml:space="preserve">R$ - DIferença entre o valor da folha  pactuado no contrato e o executado no mês de março/24
.
</t>
        </r>
      </text>
    </comment>
    <comment ref="M62" authorId="0" shapeId="0" xr:uid="{00000000-0006-0000-1400-000072000000}">
      <text>
        <r>
          <rPr>
            <sz val="10"/>
            <rFont val="Arial"/>
            <family val="2"/>
          </rPr>
          <t xml:space="preserve">
.
R$ 41.271,16 - EQUATORIAL  REFERENCIA MARÇO/24, LANÇADA NA PLANILHA DE REPASSE MENSAL ABRIL/2024.
EENEL - UC 12751110...........R$ 31.100,05
IR...........................................R$ 572,94
ENEL - UC 630214943...........R$ 9.483,30
IR.............................................R$ 114,87
.
PROC.201800010008207 , DESPACHO Nº 548/2024/SES/GMAE - CG-14421 (SEI 60078143).
RELATÓRIO Nº  17/ 2024 SES/GMAE - CG-14421 (59490333)</t>
        </r>
      </text>
    </comment>
    <comment ref="F70" authorId="0" shapeId="0" xr:uid="{00000000-0006-0000-1400-000002000000}">
      <text>
        <r>
          <rPr>
            <sz val="10"/>
            <rFont val="Arial"/>
            <family val="2"/>
          </rPr>
          <t xml:space="preserve">4º Termo Aditivo
</t>
        </r>
      </text>
    </comment>
    <comment ref="H70" authorId="0" shapeId="0" xr:uid="{00000000-0006-0000-1400-00001E000000}">
      <text>
        <r>
          <rPr>
            <sz val="10"/>
            <rFont val="Arial"/>
            <family val="2"/>
          </rPr>
          <t>R$ 13.619,27  -  FOLHA DE PESSOAL REFERENCIA JANEIRO/24, LANÇADA NA PLANILHA DE REPASSE MENSAL FEVEREIRO/2024. 
.
PROC.201800010008207 , DESPACHO Nº 332/2024/SES/GMAE - CG-14421 (SEI 58131458).</t>
        </r>
      </text>
    </comment>
    <comment ref="I70" authorId="0" shapeId="0" xr:uid="{00000000-0006-0000-1400-000037000000}">
      <text>
        <r>
          <rPr>
            <sz val="10"/>
            <rFont val="Arial"/>
            <family val="2"/>
          </rPr>
          <t>R$ 13.619,27  -  FOLHA DE PESSOAL REFERENCIA JANEIRO/24, LANÇADA NA PLANILHA DE REPASSE MENSAL FEVEREIRO/2024. 
.
PROC.201800010008207 , DESPACHO Nº 332/2024/SES/GMAE - CG-14421 (SEI 58131458).</t>
        </r>
      </text>
    </comment>
    <comment ref="K70" authorId="0" shapeId="0" xr:uid="{00000000-0006-0000-1400-00005D000000}">
      <text>
        <r>
          <rPr>
            <sz val="10"/>
            <rFont val="Arial"/>
            <family val="2"/>
          </rPr>
          <t xml:space="preserve"> DIFERENÇAS DE FOLHA, ENTRE O PREVISTO NO CONTRATO E O EXECUTADO NA PARCELA:
DEZEMBRO/23.............................R$ 338,77</t>
        </r>
      </text>
    </comment>
    <comment ref="M70" authorId="0" shapeId="0" xr:uid="{00000000-0006-0000-1400-000073000000}">
      <text>
        <r>
          <rPr>
            <sz val="10"/>
            <rFont val="Arial"/>
            <family val="2"/>
          </rPr>
          <t xml:space="preserve">R$  37.533,06- </t>
        </r>
        <r>
          <rPr>
            <sz val="11"/>
            <color rgb="FF000000"/>
            <rFont val="Calibri"/>
            <family val="2"/>
            <charset val="1"/>
          </rPr>
          <t xml:space="preserve">CELG  JANEIRO/24 LANÇADO NA PLANILHA FEVEREIRO/24. 
Energia.....................R$ 36.630,42
IR......................................R$ 902,64
</t>
        </r>
        <r>
          <rPr>
            <sz val="9"/>
            <color rgb="FF000000"/>
            <rFont val="Segoe UI"/>
            <family val="2"/>
            <charset val="1"/>
          </rPr>
          <t xml:space="preserve">
PROC.201800010008207 , DESPACHO Nº 332/2024/SES/GMAE - CG-14421 (SEI 58131458).
.
</t>
        </r>
      </text>
    </comment>
    <comment ref="F71" authorId="0" shapeId="0" xr:uid="{00000000-0006-0000-1400-000003000000}">
      <text>
        <r>
          <rPr>
            <sz val="10"/>
            <rFont val="Arial"/>
            <family val="2"/>
          </rPr>
          <t xml:space="preserve">4º Termo Aditivo
</t>
        </r>
      </text>
    </comment>
    <comment ref="H71" authorId="0" shapeId="0" xr:uid="{00000000-0006-0000-1400-00001F000000}">
      <text>
        <r>
          <rPr>
            <sz val="10"/>
            <rFont val="Arial"/>
            <family val="2"/>
          </rPr>
          <t>R$ -  FOLHA DE PESSOALREFERENCIA FEVEREIRO/24, LANÇADA NA PLANILHA DE REPASSE MENSAL MARÇO/2024.
.
PROC.201800010008207 , DESPACHO Nº 341/2024/SES/GMAE - CG-14421 (SEI 58248604).</t>
        </r>
      </text>
    </comment>
    <comment ref="I71" authorId="0" shapeId="0" xr:uid="{00000000-0006-0000-1400-000038000000}">
      <text>
        <r>
          <rPr>
            <sz val="10"/>
            <rFont val="Arial"/>
            <family val="2"/>
          </rPr>
          <t>R$ -  FOLHA DE PESSOALREFERENCIA FEVEREIRO/24, LANÇADA NA PLANILHA DE REPASSE MENSAL MARÇO/2024.
.
PROC.201800010008207 , DESPACHO Nº 341/2024/SES/GMAE - CG-14421 (SEI 58248604).</t>
        </r>
      </text>
    </comment>
    <comment ref="M71" authorId="0" shapeId="0" xr:uid="{00000000-0006-0000-1400-000074000000}">
      <text>
        <r>
          <rPr>
            <sz val="10"/>
            <rFont val="Arial"/>
            <family val="2"/>
          </rPr>
          <t xml:space="preserve">
.
R$  - EQUATORIAL  REFERENCIA FEVEREIRO/24, LANÇADA NA PLANILHA DE REPASSE MENSAL MARÇO/2024.
Energia.....................R$ 34.448,43
IR......................................R$ 610,01
.
PROC.201800010008207 , DESPACHO Nº 341/2024/SES/GMAE - CG-14421 (SEI 58248604).
.</t>
        </r>
      </text>
    </comment>
    <comment ref="F72" authorId="0" shapeId="0" xr:uid="{00000000-0006-0000-1400-000004000000}">
      <text>
        <r>
          <rPr>
            <sz val="10"/>
            <rFont val="Arial"/>
            <family val="2"/>
          </rPr>
          <t xml:space="preserve">4º Termo Aditivo
</t>
        </r>
      </text>
    </comment>
    <comment ref="H72" authorId="0" shapeId="0" xr:uid="{00000000-0006-0000-1400-000020000000}">
      <text>
        <r>
          <rPr>
            <sz val="10"/>
            <rFont val="Arial"/>
            <family val="2"/>
          </rPr>
          <t>R$13.647,62 -  FOLHA DE PESSOALREFERENCIA MARÇO/24, LANÇADA NA PLANILHA DE REPASSE MENSAL ABRIL/2024.
.
PROC.201800010008207 , DESPACHO Nº 548/2024/SES/GMAE - CG-14421 (SEI 60078143).
RELATÓRIO Nº 11 / 2024 SES/GMAE - CG-14421 (59475652)</t>
        </r>
      </text>
    </comment>
    <comment ref="I72" authorId="0" shapeId="0" xr:uid="{00000000-0006-0000-1400-000039000000}">
      <text>
        <r>
          <rPr>
            <sz val="10"/>
            <rFont val="Arial"/>
            <family val="2"/>
          </rPr>
          <t>R$13.647,62 -  FOLHA DE PESSOALREFERENCIA MARÇO/24, LANÇADA NA PLANILHA DE REPASSE MENSAL ABRIL/2024.
.
PROC.201800010008207 , DESPACHO Nº 548/2024/SES/GMAE - CG-14421 (SEI 60078143).
RELATÓRIO Nº 11 / 2024 SES/GMAE - CG-14421 (59475652)</t>
        </r>
      </text>
    </comment>
    <comment ref="M72" authorId="0" shapeId="0" xr:uid="{00000000-0006-0000-1400-000075000000}">
      <text>
        <r>
          <rPr>
            <sz val="10"/>
            <rFont val="Arial"/>
            <family val="2"/>
          </rPr>
          <t xml:space="preserve">
.
R$ 31.978,61 - EQUATORIAL  REFERENCIA MARÇO/24, LANÇADA NA PLANILHA DE REPASSE MENSAL ABRIL/2024.
Energia.....................R$ 31.145,50
IR......................................R$ 833,11
.
PROC.201800010008207 , DESPACHO Nº 548/2024/SES/GMAE - CG-14421 (SEI 60078143).
RELATÓRIO Nº 11/ 2024 SES/GMAE - CG-14421 (59475652)
.</t>
        </r>
      </text>
    </comment>
    <comment ref="F73" authorId="0" shapeId="0" xr:uid="{00000000-0006-0000-1400-000005000000}">
      <text>
        <r>
          <rPr>
            <sz val="10"/>
            <rFont val="Arial"/>
            <family val="2"/>
          </rPr>
          <t xml:space="preserve">4º Termo Aditivo
</t>
        </r>
      </text>
    </comment>
    <comment ref="N73" authorId="0" shapeId="0" xr:uid="{00000000-0006-0000-1400-00008A000000}">
      <text>
        <r>
          <rPr>
            <sz val="10"/>
            <rFont val="Arial"/>
            <family val="2"/>
          </rPr>
          <t>Relatório nº 54/2023 - COMACG/GMAE-CG/SUPECC/SES/GO (v.51973139), elaborado pela Comissão de Monitoramento e Avaliação dos Contratos de Gestão, referente ao período de avaliação 25 de fevereiro 2023 a 24 de agosto de 2023, o qual corresponde ao 3º Termo Aditivo Contrato de Gestão nº 37/2019/SES/GOProcesso nº 202300010055085,</t>
        </r>
      </text>
    </comment>
    <comment ref="F74" authorId="0" shapeId="0" xr:uid="{00000000-0006-0000-1400-000006000000}">
      <text>
        <r>
          <rPr>
            <sz val="10"/>
            <rFont val="Arial"/>
            <family val="2"/>
          </rPr>
          <t xml:space="preserve">4º Termo Aditivo
</t>
        </r>
      </text>
    </comment>
    <comment ref="F75" authorId="0" shapeId="0" xr:uid="{00000000-0006-0000-1400-000007000000}">
      <text>
        <r>
          <rPr>
            <sz val="10"/>
            <rFont val="Arial"/>
            <family val="2"/>
          </rPr>
          <t xml:space="preserve">4º Termo Aditivo
</t>
        </r>
      </text>
    </comment>
    <comment ref="F76" authorId="0" shapeId="0" xr:uid="{00000000-0006-0000-1400-000008000000}">
      <text>
        <r>
          <rPr>
            <sz val="10"/>
            <rFont val="Arial"/>
            <family val="2"/>
          </rPr>
          <t xml:space="preserve">4º Termo Aditivo
</t>
        </r>
      </text>
    </comment>
    <comment ref="F77" authorId="0" shapeId="0" xr:uid="{00000000-0006-0000-1400-000009000000}">
      <text>
        <r>
          <rPr>
            <sz val="10"/>
            <rFont val="Arial"/>
            <family val="2"/>
          </rPr>
          <t xml:space="preserve">4º Termo Aditivo
</t>
        </r>
      </text>
    </comment>
    <comment ref="F78" authorId="0" shapeId="0" xr:uid="{00000000-0006-0000-1400-00000A000000}">
      <text>
        <r>
          <rPr>
            <sz val="10"/>
            <rFont val="Arial"/>
            <family val="2"/>
          </rPr>
          <t xml:space="preserve">4º Termo Aditivo
</t>
        </r>
      </text>
    </comment>
    <comment ref="F79" authorId="0" shapeId="0" xr:uid="{00000000-0006-0000-1400-00000B000000}">
      <text>
        <r>
          <rPr>
            <sz val="10"/>
            <rFont val="Arial"/>
            <family val="2"/>
          </rPr>
          <t xml:space="preserve">4º Termo Aditivo
</t>
        </r>
      </text>
    </comment>
    <comment ref="F80" authorId="0" shapeId="0" xr:uid="{00000000-0006-0000-1400-00000C000000}">
      <text>
        <r>
          <rPr>
            <sz val="10"/>
            <rFont val="Arial"/>
            <family val="2"/>
          </rPr>
          <t xml:space="preserve">4º Termo Aditivo
</t>
        </r>
      </text>
    </comment>
    <comment ref="F81" authorId="0" shapeId="0" xr:uid="{00000000-0006-0000-1400-00000D000000}">
      <text>
        <r>
          <rPr>
            <sz val="10"/>
            <rFont val="Arial"/>
            <family val="2"/>
          </rPr>
          <t xml:space="preserve">4º Termo Aditivo
</t>
        </r>
      </text>
    </comment>
    <comment ref="M82" authorId="0" shapeId="0" xr:uid="{00000000-0006-0000-1400-000076000000}">
      <text>
        <r>
          <rPr>
            <sz val="10"/>
            <rFont val="Arial"/>
            <family val="2"/>
          </rPr>
          <t xml:space="preserve">R$  36.907,47- </t>
        </r>
        <r>
          <rPr>
            <sz val="11"/>
            <color rgb="FF000000"/>
            <rFont val="Calibri"/>
            <family val="2"/>
            <charset val="1"/>
          </rPr>
          <t xml:space="preserve">CELG  JANEIRO/24 LANÇADO NA PLANILHA FEVEREIRO/24. 
Energia.....................R$ 36.180,61
IR......................................R$ 726,86
</t>
        </r>
        <r>
          <rPr>
            <sz val="9"/>
            <color rgb="FF000000"/>
            <rFont val="Segoe UI"/>
            <family val="2"/>
            <charset val="1"/>
          </rPr>
          <t xml:space="preserve">
PROC.201800010008207 , DESPACHO Nº 332/2024/SES/GMAE - CG-14421 (SEI 58131458).
.
</t>
        </r>
      </text>
    </comment>
    <comment ref="M83" authorId="0" shapeId="0" xr:uid="{00000000-0006-0000-1400-000077000000}">
      <text>
        <r>
          <rPr>
            <sz val="10"/>
            <rFont val="Arial"/>
            <family val="2"/>
          </rPr>
          <t xml:space="preserve">
.
R$ 30.711,68  - EQUATORIAL  REFERENCIA FEVEREIRO/24, LANÇADA NA PLANILHA DE REPASSE MENSAL MARÇO/2024.
Energia.....................R$ 30.059,94
IR......................................R$ 651,74
.
PROC.201800010008207 , DESPACHO Nº 341/2024/SES/GMAE - CG-14421 (SEI 58248604).
RELATÓRIO Nº 26 / 2024 SES/GMAE - CG-14421 (58373994)</t>
        </r>
      </text>
    </comment>
    <comment ref="M84" authorId="0" shapeId="0" xr:uid="{00000000-0006-0000-1400-000078000000}">
      <text>
        <r>
          <rPr>
            <sz val="10"/>
            <rFont val="Arial"/>
            <family val="2"/>
          </rPr>
          <t xml:space="preserve">
.
R$  29.008,06- EQUATORIAL  REFERENCIA MARÇO/24, LANÇADA NA PLANILHA DE REPASSE MENSAL ABRIL/2024.
Energia.....................R$ 28.379,73
IR......................................R$ 628,33
.
PROC.201800010008207 , DESPACHO Nº 548/2024/SES/GMAE - CG-14421 (SEI 60078143).
RELATÓRIO Nº 26 / 2024 SES/GMAE - CG-14421 (59528821)
.</t>
        </r>
      </text>
    </comment>
    <comment ref="O85" authorId="0" shapeId="0" xr:uid="{00000000-0006-0000-1400-00008C000000}">
      <text>
        <r>
          <rPr>
            <sz val="10"/>
            <rFont val="Arial"/>
            <family val="2"/>
          </rPr>
          <t>R$843.524,04  -1° parcela  Ajuste meta RELATÓRIO nº 59/2023 - COMACG/GMAE-CG/SUPECC/SES/GO (v.53764093), referente ao período de 14 de abril de 2023 a 13 de outubro de 2023, o qual corresponde ao Contrato de Gestão nº 01/2021/SES/GO, ajuste financeiro no valor de R$5.061.144,25 (cinco milhões, sessenta e um mil cento e quarenta e quatro reais e vinte e cinco centavos), pelo não cumprimento das metas de produção e desempenho do período analisado, proceso 202300010067792, DESPACHO Nº 963/2024/SES/SUPECC-03082 (57996610), DESPACHO Nº 963/2024/SES/SUPECC-03082 (58353470). valor total- R$5.061.144,25. 
.
Retifica seu entendimento quanto à aplicação do ajuste financeiro a menor e solicita que seja executado o parcelamento do valor apurado no Relatório nº 59/2023 - COMACG/GMAE-CG/SUPECC/SES/GO, qual seja, R$5.061.144,25, DESPACHO Nº 1108/2024/SES/SUPECC-03082, Parcelado em 6 x R$843.524,04 de Mês de Desconto 04/2024 a 09/2024. Processo nº 202300010067792  10/04/2024.</t>
        </r>
      </text>
    </comment>
    <comment ref="O86" authorId="0" shapeId="0" xr:uid="{00000000-0006-0000-1400-00008D000000}">
      <text>
        <r>
          <rPr>
            <sz val="10"/>
            <rFont val="Arial"/>
            <family val="2"/>
          </rPr>
          <t>R$843.524,04  - 2/ parcela  Ajuste meta RELATÓRIO nº 59/2023 - COMACG/GMAE-CG/SUPECC/SES/GO (v.53764093), referente ao período de 14 de abril de 2023 a 13 de outubro de 2023, o qual corresponde ao Contrato de Gestão nº 01/2021/SES/GO, ajuste financeiro no valor de R$5.061.144,25 (cinco milhões, sessenta e um mil cento e quarenta e quatro reais e vinte e cinco centavos), pelo não cumprimento das metas de produção e desempenho do período analisado, proceso 202300010067792, DESPACHO Nº 963/2024/SES/SUPECC-03082 (57996610), DESPACHO Nº 963/2024/SES/SUPECC-03082 (58353470). valor total- R$5.061.144,25. 
.
Retifica seu entendimento quanto à aplicação do ajuste financeiro a menor e solicita que seja executado o parcelamento do valor apurado no Relatório nº 59/2023 - COMACG/GMAE-CG/SUPECC/SES/GO, qual seja, R$5.061.144,25, DESPACHO Nº 1108/2024/SES/SUPECC-03082, Parcelado em 6 x R$843.524,04 de Mês de Desconto 04/2024 a 09/2024. Processo nº 202300010067792  10/04/2024.</t>
        </r>
      </text>
    </comment>
    <comment ref="O87" authorId="0" shapeId="0" xr:uid="{00000000-0006-0000-1400-00008E000000}">
      <text>
        <r>
          <rPr>
            <sz val="10"/>
            <rFont val="Arial"/>
            <family val="2"/>
          </rPr>
          <t>R$843.524,04  -3° parcela Ajuste meta RELATÓRIO nº 59/2023 - COMACG/GMAE-CG/SUPECC/SES/GO (v.53764093), referente ao período de 14 de abril de 2023 a 13 de outubro de 2023, o qual corresponde ao Contrato de Gestão nº 01/2021/SES/GO, ajuste financeiro no valor de R$5.061.144,25 (cinco milhões, sessenta e um mil cento e quarenta e quatro reais e vinte e cinco centavos), pelo não cumprimento das metas de produção e desempenho do período analisado, proceso 202300010067792, DESPACHO Nº 963/2024/SES/SUPECC-03082 (57996610), DESPACHO Nº 963/2024/SES/SUPECC-03082 (58353470). valor total- R$5.061.144,25. 
.
Retifica seu entendimento quanto à aplicação do ajuste financeiro a menor e solicita que seja executado o parcelamento do valor apurado no Relatório nº 59/2023 - COMACG/GMAE-CG/SUPECC/SES/GO, qual seja, R$5.061.144,25, DESPACHO Nº 1108/2024/SES/SUPECC-03082, Parcelado em 6 x R$843.524,04 de Mês de Desconto 04/2024 a 09/2024. Processo nº 202300010067792  10/04/2024.</t>
        </r>
      </text>
    </comment>
    <comment ref="O88" authorId="0" shapeId="0" xr:uid="{00000000-0006-0000-1400-00008F000000}">
      <text>
        <r>
          <rPr>
            <sz val="10"/>
            <rFont val="Arial"/>
            <family val="2"/>
          </rPr>
          <t>R$843.524,04  - 4° prcela Ajuste meta RELATÓRIO nº 59/2023 - COMACG/GMAE-CG/SUPECC/SES/GO (v.53764093), referente ao período de 14 de abril de 2023 a 13 de outubro de 2023, o qual corresponde ao Contrato de Gestão nº 01/2021/SES/GO, ajuste financeiro no valor de R$5.061.144,25 (cinco milhões, sessenta e um mil cento e quarenta e quatro reais e vinte e cinco centavos), pelo não cumprimento das metas de produção e desempenho do período analisado, proceso 202300010067792, DESPACHO Nº 963/2024/SES/SUPECC-03082 (57996610), DESPACHO Nº 963/2024/SES/SUPECC-03082 (58353470). valor total- R$5.061.144,25. 
.
Retifica seu entendimento quanto à aplicação do ajuste financeiro a menor e solicita que seja executado o parcelamento do valor apurado no Relatório nº 59/2023 - COMACG/GMAE-CG/SUPECC/SES/GO, qual seja, R$5.061.144,25, DESPACHO Nº 1108/2024/SES/SUPECC-03082, Parcelado em 6 x R$843.524,04 de Mês de Desconto 04/2024 a 09/2024. Processo nº 202300010067792  10/04/2024.</t>
        </r>
      </text>
    </comment>
    <comment ref="O89" authorId="0" shapeId="0" xr:uid="{00000000-0006-0000-1400-000090000000}">
      <text>
        <r>
          <rPr>
            <sz val="10"/>
            <rFont val="Arial"/>
            <family val="2"/>
          </rPr>
          <t>R$843.524,04  -5° parcela Ajuste meta RELATÓRIO nº 59/2023 - COMACG/GMAE-CG/SUPECC/SES/GO (v.53764093), referente ao período de 14 de abril de 2023 a 13 de outubro de 2023, o qual corresponde ao Contrato de Gestão nº 01/2021/SES/GO, ajuste financeiro no valor de R$5.061.144,25 (cinco milhões, sessenta e um mil cento e quarenta e quatro reais e vinte e cinco centavos), pelo não cumprimento das metas de produção e desempenho do período analisado, proceso 202300010067792, DESPACHO Nº 963/2024/SES/SUPECC-03082 (57996610), DESPACHO Nº 963/2024/SES/SUPECC-03082 (58353470). valor total- R$5.061.144,25. 
.
Retifica seu entendimento quanto à aplicação do ajuste financeiro a menor e solicita que seja executado o parcelamento do valor apurado no Relatório nº 59/2023 - COMACG/GMAE-CG/SUPECC/SES/GO, qual seja, R$5.061.144,25, DESPACHO Nº 1108/2024/SES/SUPECC-03082, Parcelado em 6 x R$843.524,04 de Mês de Desconto 04/2024 a 09/2024. Processo nº 202300010067792  10/04/2024.</t>
        </r>
      </text>
    </comment>
    <comment ref="O90" authorId="0" shapeId="0" xr:uid="{00000000-0006-0000-1400-000091000000}">
      <text>
        <r>
          <rPr>
            <sz val="10"/>
            <rFont val="Arial"/>
            <family val="2"/>
          </rPr>
          <t>R$843.524,04  - 6° parcela Ajuste meta RELATÓRIO nº 59/2023 - COMACG/GMAE-CG/SUPECC/SES/GO (v.53764093), referente ao período de 14 de abril de 2023 a 13 de outubro de 2023, o qual corresponde ao Contrato de Gestão nº 01/2021/SES/GO, ajuste financeiro no valor de R$5.061.144,25 (cinco milhões, sessenta e um mil cento e quarenta e quatro reais e vinte e cinco centavos), pelo não cumprimento das metas de produção e desempenho do período analisado, proceso 202300010067792, DESPACHO Nº 963/2024/SES/SUPECC-03082 (57996610), DESPACHO Nº 963/2024/SES/SUPECC-03082 (58353470). valor total- R$5.061.144,25. 
.
Retifica seu entendimento quanto à aplicação do ajuste financeiro a menor e solicita que seja executado o parcelamento do valor apurado no Relatório nº 59/2023 - COMACG/GMAE-CG/SUPECC/SES/GO, qual seja, R$5.061.144,25, DESPACHO Nº 1108/2024/SES/SUPECC-03082, Parcelado em 6 x R$843.524,04 de Mês de Desconto 04/2024 a 09/2024. Processo nº 202300010067792  10/04/2024.</t>
        </r>
      </text>
    </comment>
    <comment ref="H94" authorId="0" shapeId="0" xr:uid="{00000000-0006-0000-1400-000021000000}">
      <text>
        <r>
          <rPr>
            <sz val="10"/>
            <rFont val="Arial"/>
            <family val="2"/>
          </rPr>
          <t xml:space="preserve">
R$ 39.418,46 -RES.MÉDICAL REFERENCIA JANEIRO/24, LANÇADA NA PLANILHA DE REPASSE MENSAL FEVEREIRO/2024.
.
PROC.201800010008207 , DESPACHO Nº 332/2024/SES/GMAE - CG-14421 (SEI 58131458).</t>
        </r>
      </text>
    </comment>
    <comment ref="I94" authorId="0" shapeId="0" xr:uid="{00000000-0006-0000-1400-00003A000000}">
      <text>
        <r>
          <rPr>
            <sz val="10"/>
            <rFont val="Arial"/>
            <family val="2"/>
          </rPr>
          <t xml:space="preserve">
R$ 39.418,46 -RES.MÉDICAL REFERENCIA JANEIRO/24, LANÇADA NA PLANILHA DE REPASSE MENSAL FEVEREIRO/2024.
.
PROC.201800010008207 , DESPACHO Nº 332/2024/SES/GMAE - CG-14421 (SEI 58131458).</t>
        </r>
      </text>
    </comment>
    <comment ref="J94" authorId="0" shapeId="0" xr:uid="{00000000-0006-0000-1400-00004D000000}">
      <text>
        <r>
          <rPr>
            <sz val="10"/>
            <rFont val="Arial"/>
            <family val="2"/>
          </rPr>
          <t xml:space="preserve">
R$ 39.418,46 -RES.MÉDICAL REFERENCIA JANEIRO/24, LANÇADA NA PLANILHA DE REPASSE MENSAL FEVEREIRO/2024.
.
PROC.201800010008207 , DESPACHO Nº 332/2024/SES/GMAE - CG-14421 (SEI 58131458).</t>
        </r>
      </text>
    </comment>
    <comment ref="M94" authorId="0" shapeId="0" xr:uid="{00000000-0006-0000-1400-000079000000}">
      <text>
        <r>
          <rPr>
            <sz val="10"/>
            <rFont val="Arial"/>
            <family val="2"/>
          </rPr>
          <t xml:space="preserve">R$  320.524,58- </t>
        </r>
        <r>
          <rPr>
            <sz val="11"/>
            <color rgb="FF000000"/>
            <rFont val="Calibri"/>
            <family val="2"/>
            <charset val="1"/>
          </rPr>
          <t xml:space="preserve">CELG  JANEIRO/24 LANÇADO NA PLANILHA FEVEREIRO/24. 
Energia.....................PARTE 312.701,72 ( VALOR TOTAL R$ 335.880,02)
IR......................................R$ 7.822,86
</t>
        </r>
        <r>
          <rPr>
            <sz val="9"/>
            <color rgb="FF000000"/>
            <rFont val="Segoe UI"/>
            <family val="2"/>
            <charset val="1"/>
          </rPr>
          <t xml:space="preserve">
PROC.201800010008207 , DESPACHO Nº 332/2024/SES/GMAE - CG-14421 (SEI 58131458).
.
</t>
        </r>
      </text>
    </comment>
    <comment ref="O94" authorId="0" shapeId="0" xr:uid="{00000000-0006-0000-1400-000092000000}">
      <text>
        <r>
          <rPr>
            <sz val="10"/>
            <rFont val="Arial"/>
            <family val="2"/>
          </rPr>
          <t xml:space="preserve">R$ 4.591.338,45-  REDUÇÃO REFERENTE AO SERVIÇO DE ONCOLOGIA AINDA NÃO OFERTADOS NA UNIDADE, POR NECESSIDADE DE ADEQUAÇÕES TÉCNICAS NO DESPACHO Nº 1409/2022 - SES/SUPER-03082  FOI INFORMADO QUEI  atualmente, o serviço de oncologia começou a ser oferecido na Unidade em 24/06/22, o que reverberou na necessidade de fomento da atividade, resultando no incremento mensal no valor de R$ 6.169.830,62 (seis milhões, cento e sessenta e nove mil, oitocentos e trinta reais e sessenta e dois centavos), conforme Despacho 1384 (SEI nº 000031315118) .
</t>
        </r>
      </text>
    </comment>
    <comment ref="J95" authorId="0" shapeId="0" xr:uid="{00000000-0006-0000-1400-00004E000000}">
      <text>
        <r>
          <rPr>
            <sz val="10"/>
            <rFont val="Arial"/>
            <family val="2"/>
          </rPr>
          <t xml:space="preserve">
R$ 39.418,46 -RES.MÉDICAL REFERENCIA FEVEREIRO/24, LANÇADA NA PLANILHA DE REPASSE MENSAL MARÇO/2024.
.
PROC.201800010008207 ,DESPACHO Nº 341/2024/SES/GMAE - CG-14421 (SEI 58248604).
RELATÓRIO Nº 27 / 2024 SES/GMAE - CG-14421 (58374428)</t>
        </r>
      </text>
    </comment>
    <comment ref="M95" authorId="0" shapeId="0" xr:uid="{00000000-0006-0000-1400-00007A000000}">
      <text>
        <r>
          <rPr>
            <sz val="10"/>
            <rFont val="Arial"/>
            <family val="2"/>
          </rPr>
          <t>R$  23.178,30- CELG  JANEIRO/24 LANÇADO NA PLANILHA FEVEREIRO/24. 
Energia.....................RESTANTE 23.178,30 ( VALOR TOTAL R$ 335.880,02)
.
R$ 273.373,39 - EQUATORIAL  REFERENCIA FEVEREIRO/24, LANÇADA NA PLANILHA DE REPASSE MENSAL MARÇO/2024.
Energia.....................R$ 267.004,64
IR......................................R$ 6.368,75
.
PROC.201800010008207 ,DESPACHO Nº 341/2024/SES/GMAE - CG-14421 (SEI 58248604).
RELATÓRIO Nº 27 / 2024 SES/GMAE - CG-14421 (58374428)</t>
        </r>
      </text>
    </comment>
    <comment ref="O95" authorId="0" shapeId="0" xr:uid="{00000000-0006-0000-1400-000093000000}">
      <text>
        <r>
          <rPr>
            <sz val="10"/>
            <rFont val="Arial"/>
            <family val="2"/>
          </rPr>
          <t>R$ 4.591.338,45-  REDUÇÃO REFERENTE AO SERVIÇO DE ONCOLOGIA AINDA NÃO OFERTADOS NA UNIDADE, CONFORME ANÁLISE CONTIDA NOS AUTOS 202300010054340 E 202300010044795 CORRESPONDENTE AO VALOR DA QUIMIOTERAPIA (SADT INTERNO_ COM BAIXISSIMA PRODUÇÃO</t>
        </r>
      </text>
    </comment>
    <comment ref="J96" authorId="0" shapeId="0" xr:uid="{00000000-0006-0000-1400-00004F000000}">
      <text>
        <r>
          <rPr>
            <sz val="10"/>
            <rFont val="Arial"/>
            <family val="2"/>
          </rPr>
          <t xml:space="preserve">
R$ 54.200,39 -RES.MÉDICAL REFERENCIA MARÇO/24, LANÇADA NA PLANILHA DE REPASSE MENSAL ABRIL/2024.
.
PROC.201800010008207 , DESPACHO Nº 548/2024/SES/GMAE - CG-14421 (SEI 60078143).
RELATÓRIO Nº 27 / 2024 SES/GMAE - CG-14421 (59529597)</t>
        </r>
      </text>
    </comment>
    <comment ref="M96" authorId="0" shapeId="0" xr:uid="{00000000-0006-0000-1400-00007B000000}">
      <text>
        <r>
          <rPr>
            <sz val="10"/>
            <rFont val="Arial"/>
            <family val="2"/>
          </rPr>
          <t xml:space="preserve">
.
R$  263.115,63- EQUATORIAL  REFERENCIA MARÇO/24, LANÇADA NA PLANILHA DE REPASSE MENSAL ABRIL/2024.
Energia.....................R$ 256.807,19
IR......................................R$ 6.308,44
.
PROC.201800010008207 , DESPACHO Nº 548/2024/SES/GMAE - CG-14421 (SEI 60078143).
RELATÓRIO Nº 27 / 2024 SES/GMAE - CG-14421 (59529597)
.</t>
        </r>
      </text>
    </comment>
    <comment ref="O96" authorId="0" shapeId="0" xr:uid="{00000000-0006-0000-1400-000094000000}">
      <text>
        <r>
          <rPr>
            <sz val="10"/>
            <rFont val="Arial"/>
            <family val="2"/>
          </rPr>
          <t xml:space="preserve">R$ 4.568.160,15-  REDUÇÃO REFERENTE AO SERVIÇO DE ONCOLOGIA AINDA NÃO OFERTADOS NA UNIDADE,  Conforme análise contida nos autos 202300010054340 e 202300010044795, corresponde ao valor da quimioterapia (SADT interno) c/ baixíssima produção
</t>
        </r>
      </text>
    </comment>
    <comment ref="O97" authorId="0" shapeId="0" xr:uid="{00000000-0006-0000-1400-000095000000}">
      <text>
        <r>
          <rPr>
            <sz val="10"/>
            <rFont val="Arial"/>
            <family val="2"/>
          </rPr>
          <t xml:space="preserve">R$ 4.568.160,15-  REDUÇÃO REFERENTE AO SERVIÇO DE ONCOLOGIA AINDA NÃO OFERTADOS NA UNIDADE,  Conforme análise contida nos autos 202300010054340 e 202300010044795, corresponde ao valor da quimioterapia (SADT interno) c/ baixíssima produção. Trata-se do valor estimado especificamente para esta linha, a qual é extraída da avaliação da produção pela Comissão de Monitoramento.
</t>
        </r>
      </text>
    </comment>
    <comment ref="O98" authorId="0" shapeId="0" xr:uid="{00000000-0006-0000-1400-000096000000}">
      <text>
        <r>
          <rPr>
            <sz val="10"/>
            <rFont val="Arial"/>
            <family val="2"/>
          </rPr>
          <t>R$ 4.591.338,45-  REDUÇÃO REFERENTE AO SERVIÇO DE ONCOLOGIA AINDA NÃO OFERTADOS NA UNIDADE, POR NECESSIDADE DE ADEQUAÇÕES TÉCNICAS NO DESPACHO Nº 1409/2022 - SES/SUPER-03082  FOI INFORMADO QUEI  atualmente, o serviço de oncologia começou a ser oferecido na Unidade em 24/06/22, o que reverberou na necessidade de fomento da atividade, resultando no incremento mensal no valor de R$ 6.169.830,62 (seis milhões, cento e sessenta e nove mil, oitocentos e trinta reais e sessenta e dois centavos), conforme Despacho 1384 (SEI nº 000031315118) .
.
R$ 1.665.749,79 - Parcela 01/06 Ajuste de Metas: Relatório nº 05/2024 - COMACG/GMAE-CG/SUPECC/SES/GO (55967217), período de avaliação de 01 de junho de 2023 a 31 de dezembro de 2023, do Contrato de Gestão nº 80/2021/SES/GO, Despacho nº 628/2024/SES/SUPECC (57002362), Processo nº 202400010004825, (VALOR TOTAL DO AJUSTE R$ 9.994.498,75), PARCELAMENTO CONFORME DETERMINADO Despacho 1836/2024/GAB (58679103) anexo aos autos de n°202400010023898.
.
 R$1.805.347,02- 1° parcela  -DESPACHO Nº 1090/2024/SES/SUPECC-03082- Solicitamos que seja executado o parcelamento do valor apurado no Relatório nº 46/2023 - COMACG/GMAE-CG/SUPECC/SES/GO, qual seja, de R$10.832.082,02 (dez milhões, oitocentos e trinta e dois mil oitenta e dois reais e dois centavos), em montantes iguais, respeitado o limite de seis parcelas,  Mês de Desconto 05/2024 a 10/2024.Processo nº 202300010046780.</t>
        </r>
      </text>
    </comment>
    <comment ref="O99" authorId="0" shapeId="0" xr:uid="{00000000-0006-0000-1400-000097000000}">
      <text>
        <r>
          <rPr>
            <sz val="10"/>
            <rFont val="Arial"/>
            <family val="2"/>
          </rPr>
          <t>R$ 4.591.338,45-  REDUÇÃO REFERENTE AO SERVIÇO DE ONCOLOGIA AINDA NÃO OFERTADOS NA UNIDADE, POR NECESSIDADE DE ADEQUAÇÕES TÉCNICAS NO DESPACHO Nº 1409/2022 - SES/SUPER-03082  FOI INFORMADO QUEI  atualmente, o serviço de oncologia começou a ser oferecido na Unidade em 24/06/22, o que reverberou na necessidade de fomento da atividade, resultando no incremento mensal no valor de R$ 6.169.830,62 (seis milhões, cento e sessenta e nove mil, oitocentos e trinta reais e sessenta e dois centavos), conforme Despacho 1384 (SEI nº 000031315118) .
.
R$1.805.347,02-  2° parcela 2/6 -DESPACHO Nº 1090/2024/SES/SUPECC-03082- Solicitamos que seja executado o parcelamento do valor apurado no Relatório nº 46/2023 - COMACG/GMAE-CG/SUPECC/SES/GO, qual seja, de R$10.832.082,02 (dez milhões, oitocentos e trinta e dois mil oitenta e dois reais e dois centavos), em montantes iguais, respeitado o limite de seis parcelas,  Mês de Desconto 05/2024 a 10/2024.Processo nº 202300010046780
.
R$ 1.665.749,79 - Parcela 02/06 Ajuste de Metas: Relatório nº 05/2024 - COMACG/GMAE-CG/SUPECC/SES/GO (55967217), período de avaliação de 01 de junho de 2023 a 31 de dezembro de 2023, do Contrato de Gestão nº 80/2021/SES/GO, Despacho nº 628/2024/SES/SUPECC (57002362), Processo nº 202400010004825, (VALOR TOTAL DO AJUSTE R$ 9.994.498,75), PARCELAMENTO CONFORME DETERMINADO Despacho 1836/2024/GAB (58679103) anexo aos autos de n°202400010023898.</t>
        </r>
      </text>
    </comment>
    <comment ref="O100" authorId="0" shapeId="0" xr:uid="{00000000-0006-0000-1400-000098000000}">
      <text>
        <r>
          <rPr>
            <sz val="10"/>
            <rFont val="Arial"/>
            <family val="2"/>
          </rPr>
          <t>R$ 4.591.338,45-  REDUÇÃO REFERENTE AO SERVIÇO DE ONCOLOGIA AINDA NÃO OFERTADOS NA UNIDADE, POR NECESSIDADE DE ADEQUAÇÕES TÉCNICAS NO DESPACHO Nº 1409/2022 - SES/SUPER-03082  FOI INFORMADO QUEI  atualmente, o serviço de oncologia começou a ser oferecido na Unidade em 24/06/22, o que reverberou na necessidade de fomento da atividade, resultando no incremento mensal no valor de R$ 6.169.830,62 (seis milhões, cento e sessenta e nove mil, oitocentos e trinta reais e sessenta e dois centavos), conforme Despacho 1384 (SEI nº 000031315118) .
.
R$1.805.347,02-  3° parcela 3/6  DESPACHO Nº 1090/2024/SES/SUPECC-03082- Solicitamos que seja executado o parcelamento do valor apurado no Relatório nº 46/2023 - COMACG/GMAE-CG/SUPECC/SES/GO, qual seja, de R$10.832.082,02 (dez milhões, oitocentos e trinta e dois mil oitenta e dois reais e dois centavos), em montantes iguais, respeitado o limite de seis parcelas,  Mês de Desconto 05/2024 a 10/2024.Processo nº 202300010046780
.
R$ 1.665.749,79 - Parcela 03/06 Ajuste de Metas: Relatório nº 05/2024 - COMACG/GMAE-CG/SUPECC/SES/GO (55967217), período de avaliação de 01 de junho de 2023 a 31 de dezembro de 2023, do Contrato de Gestão nº 80/2021/SES/GO, Despacho nº 628/2024/SES/SUPECC (57002362), Processo nº 202400010004825, (VALOR TOTAL DO AJUSTE R$ 9.994.498,75), PARCELAMENTO CONFORME DETERMINADO Despacho 1836/2024/GAB (58679103) anexo aos autos de n°202400010023898.</t>
        </r>
      </text>
    </comment>
    <comment ref="O101" authorId="0" shapeId="0" xr:uid="{00000000-0006-0000-1400-000099000000}">
      <text>
        <r>
          <rPr>
            <sz val="10"/>
            <rFont val="Arial"/>
            <family val="2"/>
          </rPr>
          <t>R$ 4.591.338,45-  REDUÇÃO REFERENTE AO SERVIÇO DE ONCOLOGIA AINDA NÃO OFERTADOS NA UNIDADE, POR NECESSIDADE DE ADEQUAÇÕES TÉCNICAS NO DESPACHO Nº 1409/2022 - SES/SUPER-03082  FOI INFORMADO QUEI  atualmente, o serviço de oncologia começou a ser oferecido na Unidade em 24/06/22, o que reverberou na necessidade de fomento da atividade, resultando no incremento mensal no valor de R$ 6.169.830,62 (seis milhões, cento e sessenta e nove mil, oitocentos e trinta reais e sessenta e dois centavos), conforme Despacho 1384 (SEI nº 000031315118) .
.
R$1.805.347,02-  4° parcela 4/6  DESPACHO Nº 1090/2024/SES/SUPECC-03082- Solicitamos que seja executado o parcelamento do valor apurado no Relatório nº 46/2023 - COMACG/GMAE-CG/SUPECC/SES/GO, qual seja, de R$10.832.082,02 (dez milhões, oitocentos e trinta e dois mil oitenta e dois reais e dois centavos), em montantes iguais, respeitado o limite de seis parcelas,  Mês de Desconto 05/2024 a 10/2024.Processo nº 202300010046780
.
R$ 1.665.749,79 - Parcela 04/06 Ajuste de Metas: Relatório nº 05/2024 - COMACG/GMAE-CG/SUPECC/SES/GO (55967217), período de avaliação de 01 de junho de 2023 a 31 de dezembro de 2023, do Contrato de Gestão nº 80/2021/SES/GO, Despacho nº 628/2024/SES/SUPECC (57002362), Processo nº 202400010004825, (VALOR TOTAL DO AJUSTE R$ 9.994.498,75), PARCELAMENTO CONFORME DETERMINADO Despacho 1836/2024/GAB (58679103) anexo aos autos de n°202400010023898.</t>
        </r>
      </text>
    </comment>
    <comment ref="O102" authorId="0" shapeId="0" xr:uid="{00000000-0006-0000-1400-00009A000000}">
      <text>
        <r>
          <rPr>
            <sz val="10"/>
            <rFont val="Arial"/>
            <family val="2"/>
          </rPr>
          <t>R$ 4.591.338,45-  REDUÇÃO REFERENTE AO SERVIÇO DE ONCOLOGIA AINDA NÃO OFERTADOS NA UNIDADE, POR NECESSIDADE DE ADEQUAÇÕES TÉCNICAS NO DESPACHO Nº 1409/2022 - SES/SUPER-03082  FOI INFORMADO QUEI  atualmente, o serviço de oncologia começou a ser oferecido na Unidade em 24/06/22, o que reverberou na necessidade de fomento da atividade, resultando no incremento mensal no valor de R$ 6.169.830,62 (seis milhões, cento e sessenta e nove mil, oitocentos e trinta reais e sessenta e dois centavos), conforme Despacho 1384 (SEI nº 000031315118) .
.
R$1.805.347,02-  5° parcela 5/6 DESPACHO Nº 1090/2024/SES/SUPECC-03082- Solicitamos que seja executado o parcelamento do valor apurado no Relatório nº 46/2023 - COMACG/GMAE-CG/SUPECC/SES/GO, qual seja, de R$10.832.082,02 (dez milhões, oitocentos e trinta e dois mil oitenta e dois reais e dois centavos), em montantes iguais, respeitado o limite de seis parcelas,  Mês de Desconto 05/2024 a 10/2024.Processo nº 202300010046780.
.
R$ 1.665.749,79 - Parcela 05/06 Ajuste de Metas: Relatório nº 05/2024 - COMACG/GMAE-CG/SUPECC/SES/GO (55967217), período de avaliação de 01 de junho de 2023 a 31 de dezembro de 2023, do Contrato de Gestão nº 80/2021/SES/GO, Despacho nº 628/2024/SES/SUPECC (57002362), Processo nº 202400010004825, (VALOR TOTAL DO AJUSTE R$ 9.994.498,75), PARCELAMENTO CONFORME DETERMINADO Despacho 1836/2024/GAB (58679103) anexo aos autos de n°202400010023898.</t>
        </r>
      </text>
    </comment>
    <comment ref="O103" authorId="0" shapeId="0" xr:uid="{00000000-0006-0000-1400-00009B000000}">
      <text>
        <r>
          <rPr>
            <sz val="10"/>
            <rFont val="Arial"/>
            <family val="2"/>
          </rPr>
          <t>R$ 4.591.338,45-  REDUÇÃO REFERENTE AO SERVIÇO DE ONCOLOGIA AINDA NÃO OFERTADOS NA UNIDADE, POR NECESSIDADE DE ADEQUAÇÕES TÉCNICAS NO DESPACHO Nº 1409/2022 - SES/SUPER-03082  FOI INFORMADO QUEI  atualmente, o serviço de oncologia começou a ser oferecido na Unidade em 24/06/22, o que reverberou na necessidade de fomento da atividade, resultando no incremento mensal no valor de R$ 6.169.830,62 (seis milhões, cento e sessenta e nove mil, oitocentos e trinta reais e sessenta e dois centavos), conforme Despacho 1384 (SEI nº 000031315118) .
.
R$1.805.347,02-  6° parcela 6/6 DESPACHO Nº 1090/2024/SES/SUPECC-03082- Solicitamos que seja executado o parcelamento do valor apurado no Relatório nº 46/2023 - COMACG/GMAE-CG/SUPECC/SES/GO, qual seja, de R$10.832.082,02 (dez milhões, oitocentos e trinta e dois mil oitenta e dois reais e dois centavos), em montantes iguais, respeitado o limite de seis parcelas,  Mês de Desconto 05/2024 a 10/2024.Processo nº 202300010046780
.
R$ 1.665.749,80 - Parcela 06/06 Ajuste de Metas: Relatório nº 05/2024 - COMACG/GMAE-CG/SUPECC/SES/GO (55967217), período de avaliação de 01 de junho de 2023 a 31 de dezembro de 2023, do Contrato de Gestão nº 80/2021/SES/GO, Despacho nº 628/2024/SES/SUPECC (57002362), Processo nº 202400010004825, (VALOR TOTAL DO AJUSTE R$ 9.994.498,75), PARCELAMENTO CONFORME DETERMINADO Despacho 1836/2024/GAB (58679103) anexo aos autos de n°202400010023898.</t>
        </r>
      </text>
    </comment>
    <comment ref="O104" authorId="0" shapeId="0" xr:uid="{00000000-0006-0000-1400-00009C000000}">
      <text>
        <r>
          <rPr>
            <sz val="10"/>
            <rFont val="Arial"/>
            <family val="2"/>
          </rPr>
          <t xml:space="preserve">R$ 4.591.338,45-  REDUÇÃO REFERENTE AO SERVIÇO DE ONCOLOGIA AINDA NÃO OFERTADOS NA UNIDADE, POR NECESSIDADE DE ADEQUAÇÕES TÉCNICAS NO DESPACHO Nº 1409/2022 - SES/SUPER-03082  FOI INFORMADO QUEI  atualmente, o serviço de oncologia começou a ser oferecido na Unidade em 24/06/22, o que reverberou na necessidade de fomento da atividade, resultando no incremento mensal no valor de R$ 6.169.830,62 (seis milhões, cento e sessenta e nove mil, oitocentos e trinta reais e sessenta e dois centavos), conforme Despacho 1384 (SEI nº 000031315118) .
</t>
        </r>
      </text>
    </comment>
    <comment ref="O105" authorId="0" shapeId="0" xr:uid="{00000000-0006-0000-1400-00009D000000}">
      <text>
        <r>
          <rPr>
            <sz val="10"/>
            <rFont val="Arial"/>
            <family val="2"/>
          </rPr>
          <t xml:space="preserve">R$ 4.591.338,45-  REDUÇÃO REFERENTE AO SERVIÇO DE ONCOLOGIA AINDA NÃO OFERTADOS NA UNIDADE, POR NECESSIDADE DE ADEQUAÇÕES TÉCNICAS NO DESPACHO Nº 1409/2022 - SES/SUPER-03082  FOI INFORMADO QUEI  atualmente, o serviço de oncologia começou a ser oferecido na Unidade em 24/06/22, o que reverberou na necessidade de fomento da atividade, resultando no incremento mensal no valor de R$ 6.169.830,62 (seis milhões, cento e sessenta e nove mil, oitocentos e trinta reais e sessenta e dois centavos), conforme Despacho 1384 (SEI nº 000031315118) .
</t>
        </r>
      </text>
    </comment>
    <comment ref="M106" authorId="0" shapeId="0" xr:uid="{00000000-0006-0000-1400-00007C000000}">
      <text>
        <r>
          <rPr>
            <sz val="10"/>
            <rFont val="Arial"/>
            <family val="2"/>
          </rPr>
          <t xml:space="preserve">R$ 31.986,95  - </t>
        </r>
        <r>
          <rPr>
            <sz val="11"/>
            <color rgb="FF000000"/>
            <rFont val="Calibri"/>
            <family val="2"/>
            <charset val="1"/>
          </rPr>
          <t xml:space="preserve">CELG  JANEIRO/24 LANÇADO NA PLANILHA FEVEREIRO/24. 
Energia.....................R$ 31.319,14
IR......................................R$ 667,81
</t>
        </r>
        <r>
          <rPr>
            <sz val="9"/>
            <color rgb="FF000000"/>
            <rFont val="Segoe UI"/>
            <family val="2"/>
            <charset val="1"/>
          </rPr>
          <t xml:space="preserve">
PROC.201800010008207 , DESPACHO Nº 332/2024/SES/GMAE - CG-14421 (SEI 58131458).
.
</t>
        </r>
      </text>
    </comment>
    <comment ref="M107" authorId="0" shapeId="0" xr:uid="{00000000-0006-0000-1400-00007D000000}">
      <text>
        <r>
          <rPr>
            <sz val="10"/>
            <rFont val="Arial"/>
            <family val="2"/>
          </rPr>
          <t xml:space="preserve">
.
R$ 25.331,00 - EQUATORIAL  REFERENCIA FEVEREIRO/24, LANÇADA NA PLANILHA DE REPASSE MENSAL MARÇO/2024.
Energia.....................R$ 24.743,83
IR......................................R$ 587,17
.
PROC.201800010008207 , DESPACHO Nº 341/2024/SES/GMAE - CG-14421 (SEI 58248604).
RELATÓRIO Nº 24 / 2024 SES/GMAE - CG-14421 (58373036)</t>
        </r>
      </text>
    </comment>
    <comment ref="M108" authorId="0" shapeId="0" xr:uid="{00000000-0006-0000-1400-00007E000000}">
      <text>
        <r>
          <rPr>
            <sz val="10"/>
            <rFont val="Arial"/>
            <family val="2"/>
          </rPr>
          <t xml:space="preserve">
.
R$  25.331,40- EQUATORIAL  REFERENCIA MARÇO/24, LANÇADA NA PLANILHA DE REPASSE MENSAL ABRIL/2024.
Energia.....................R$ 24.746,49
IR......................................R$ 584,91
.
PROC.201800010008207 , DESPACHO Nº 548/2024/SES/GMAE - CG-14421 (SEI 60078143).
RELATÓRIO Nº24  / 2024 SES/GMAE - CG-14421 (59524143)
.</t>
        </r>
      </text>
    </comment>
    <comment ref="M118" authorId="0" shapeId="0" xr:uid="{00000000-0006-0000-1400-00007F000000}">
      <text>
        <r>
          <rPr>
            <sz val="10"/>
            <rFont val="Arial"/>
            <family val="2"/>
          </rPr>
          <t xml:space="preserve">R$ 29.245,57 - </t>
        </r>
        <r>
          <rPr>
            <sz val="11"/>
            <color rgb="FF000000"/>
            <rFont val="Calibri"/>
            <family val="2"/>
            <charset val="1"/>
          </rPr>
          <t xml:space="preserve">CELG  JANEIRO/24 LANÇADO NA PLANILHA FEVEREIRO/24. 
Energia.....................R$ 28.610,85
IR......................................R$ 634,72
</t>
        </r>
        <r>
          <rPr>
            <sz val="9"/>
            <color rgb="FF000000"/>
            <rFont val="Segoe UI"/>
            <family val="2"/>
            <charset val="1"/>
          </rPr>
          <t xml:space="preserve">
PROC.201800010008207 , DESPACHO Nº 332/2024/SES/GMAE - CG-14421 (SEI 58131458).
.
</t>
        </r>
      </text>
    </comment>
    <comment ref="M119" authorId="0" shapeId="0" xr:uid="{00000000-0006-0000-1400-000080000000}">
      <text>
        <r>
          <rPr>
            <sz val="10"/>
            <rFont val="Arial"/>
            <family val="2"/>
          </rPr>
          <t xml:space="preserve">
.
R$  25.803,52- EQUATORIAL  REFERENCIA FEVEREIRO/24, LANÇADA NA PLANILHA DE REPASSE MENSAL MARÇO/2024.
Energia.....................R$ 25.210,87
IR......................................R$ 592,65
.
PROC.201800010008207 , DESPACHO Nº 341/2024/SES/GMAE - CG-14421 (SEI 58248604).
RELATÓRIO Nº 29 / 2024 SES/GMAE - CG-14421 (58416151)</t>
        </r>
      </text>
    </comment>
    <comment ref="M120" authorId="0" shapeId="0" xr:uid="{00000000-0006-0000-1400-000081000000}">
      <text>
        <r>
          <rPr>
            <sz val="10"/>
            <rFont val="Arial"/>
            <family val="2"/>
          </rPr>
          <t xml:space="preserve">
.
R$ 25.318,54 - EQUATORIAL  REFERENCIA MARÇO/24, LANÇADA NA PLANILHA DE REPASSE MENSAL ABRIL/2024.
Energia.....................R$ 24.733,57
IR......................................R$ 584,97
.
PROC.201800010008207 , DESPACHO Nº 548/2024/SES/GMAE - CG-14421 (SEI 60078143).
RELATÓRIO Nº 29 / 2024 SES/GMAE - CG-14421 (59532046)
.</t>
        </r>
      </text>
    </comment>
    <comment ref="H130" authorId="0" shapeId="0" xr:uid="{00000000-0006-0000-1400-000022000000}">
      <text>
        <r>
          <rPr>
            <sz val="10"/>
            <rFont val="Arial"/>
            <family val="2"/>
          </rPr>
          <t>R$ 465.591,56 -  FOLHA DE PESSOAL REFERENCIA JANEIRO/24, LANÇADA NA PLANILHA DE REPASSE MENSAL FEVEREIRO/2024. 
.
R$ 97.807,09 -RES.MÉDICAL REFERENCIA JANEIRO/24, LANÇADA NA PLANILHA DE REPASSE MENSAL FEVEREIRO/2024.
.
PROC.201800010008207 , DESPACHO Nº 332/2024/SES/GMAE - CG-14421 (SEI 58131458).</t>
        </r>
      </text>
    </comment>
    <comment ref="I130" authorId="0" shapeId="0" xr:uid="{00000000-0006-0000-1400-00003B000000}">
      <text>
        <r>
          <rPr>
            <sz val="10"/>
            <rFont val="Arial"/>
            <family val="2"/>
          </rPr>
          <t>R$ 465.591,56 -  FOLHA DE PESSOAL REFERENCIA JANEIRO/24, LANÇADA NA PLANILHA DE REPASSE MENSAL FEVEREIRO/2024. 
.
R$ 97.807,09 -RES.MÉDICAL REFERENCIA JANEIRO/24, LANÇADA NA PLANILHA DE REPASSE MENSAL FEVEREIRO/2024.
.
PROC.201800010008207 , DESPACHO Nº 332/2024/SES/GMAE - CG-14421 (SEI 58131458).</t>
        </r>
      </text>
    </comment>
    <comment ref="J130" authorId="0" shapeId="0" xr:uid="{00000000-0006-0000-1400-000050000000}">
      <text>
        <r>
          <rPr>
            <sz val="10"/>
            <rFont val="Arial"/>
            <family val="2"/>
          </rPr>
          <t>R$ 465.591,56 -  FOLHA DE PESSOAL REFERENCIA JANEIRO/24, LANÇADA NA PLANILHA DE REPASSE MENSAL FEVEREIRO/2024. 
.
R$ 97.807,09 -RES.MÉDICAL REFERENCIA JANEIRO/24, LANÇADA NA PLANILHA DE REPASSE MENSAL FEVEREIRO/2024.
.
PROC.201800010008207 , DESPACHO Nº 332/2024/SES/GMAE - CG-14421 (SEI 58131458).</t>
        </r>
      </text>
    </comment>
    <comment ref="H131" authorId="0" shapeId="0" xr:uid="{00000000-0006-0000-1400-000023000000}">
      <text>
        <r>
          <rPr>
            <sz val="10"/>
            <rFont val="Arial"/>
            <family val="2"/>
          </rPr>
          <t>R$ 423.794,91-  FOLHA DE PESSOALREFERENCIA FEVEREIRO/24, LANÇADA NA PLANILHA DE REPASSE MENSAL MARÇO/2024.
.
PROC.201800010008207 , DESPACHO Nº 341/2024/SES/GMAE - CG-14421 (SEI 58248604).
RELATÓRIO Nº 19 / 2024 SES/GMAE - CG-14421  (58364873)</t>
        </r>
      </text>
    </comment>
    <comment ref="I131" authorId="0" shapeId="0" xr:uid="{00000000-0006-0000-1400-00003C000000}">
      <text>
        <r>
          <rPr>
            <sz val="10"/>
            <rFont val="Arial"/>
            <family val="2"/>
          </rPr>
          <t>R$ 423.794,91-  FOLHA DE PESSOALREFERENCIA FEVEREIRO/24, LANÇADA NA PLANILHA DE REPASSE MENSAL MARÇO/2024.
.
PROC.201800010008207 , DESPACHO Nº 341/2024/SES/GMAE - CG-14421 (SEI 58248604).
RELATÓRIO Nº 19 / 2024 SES/GMAE - CG-14421  (58364873)</t>
        </r>
      </text>
    </comment>
    <comment ref="J131" authorId="0" shapeId="0" xr:uid="{00000000-0006-0000-1400-000051000000}">
      <text>
        <r>
          <rPr>
            <sz val="10"/>
            <rFont val="Arial"/>
            <family val="2"/>
          </rPr>
          <t xml:space="preserve">
R$ 95.589,80 -RES.MÉDICAL REFERENCIA FEVEREIRO/24, LANÇADA NA PLANILHA DE REPASSE MENSAL MARÇO/2024.
.
PROC.201800010008207 , DESPACHO Nº 341/2024/SES/GMAE - CG-14421 (SEI 58248604).
RELATÓRIO Nº 19 / 2024 SES/GMAE - CG-14421  (58364873)</t>
        </r>
      </text>
    </comment>
    <comment ref="K131" authorId="0" shapeId="0" xr:uid="{00000000-0006-0000-1400-00005E000000}">
      <text>
        <r>
          <rPr>
            <sz val="10"/>
            <rFont val="Arial"/>
            <family val="2"/>
          </rPr>
          <t xml:space="preserve">R$7.358,81 - DIferença entre o valor da folha  pactuado no contrato e o executado no mês de janeiro/24
.
R$ 49.155,46 - DIferença entre o valor da folha  pactuado no contrato e o executado no mês de fevereiro/24
</t>
        </r>
      </text>
    </comment>
    <comment ref="H132" authorId="0" shapeId="0" xr:uid="{00000000-0006-0000-1400-000024000000}">
      <text>
        <r>
          <rPr>
            <sz val="10"/>
            <rFont val="Arial"/>
            <family val="2"/>
          </rPr>
          <t xml:space="preserve">R$ 31.895,32  - RESTANTE  DA FOLHA DE PESSOAL REFERENCIA DEZEMBRO/23, LANÇADA NA PLANILHA DE REPASSE MENSAL JANEIRO/2024(VALOR TOTAL DA FOLHA 536.305,52) PARTE FOI DEDUZIDO DA PARCELA DE DEZ/23. 
</t>
        </r>
        <r>
          <rPr>
            <sz val="9"/>
            <color rgb="FF000000"/>
            <rFont val="Segoe UI"/>
            <family val="2"/>
            <charset val="1"/>
          </rPr>
          <t>.
R$ -  FOLHA DE PESSOALREFERENCIA MARÇO/24, LANÇADA NA PLANILHA DE REPASSE MENSAL ABRIL/2024.
.
PROC.201800010008207 , DESPACHO Nº 548/2024/SES/GMAE - CG-14421 (SEI 60078143).
RELATÓRIO Nº 19 / 2024 SES/GMAE - CG-14421 (59519259)</t>
        </r>
      </text>
    </comment>
    <comment ref="I132" authorId="0" shapeId="0" xr:uid="{00000000-0006-0000-1400-00003D000000}">
      <text>
        <r>
          <rPr>
            <sz val="10"/>
            <rFont val="Arial"/>
            <family val="2"/>
          </rPr>
          <t xml:space="preserve">R$ 31.895,32  - RESTANTE  DA FOLHA DE PESSOAL REFERENCIA DEZEMBRO/23, LANÇADA NA PLANILHA DE REPASSE MENSAL JANEIRO/2024(VALOR TOTAL DA FOLHA 536.305,52) PARTE FOI DEDUZIDO DA PARCELA DE DEZ/23. 
</t>
        </r>
        <r>
          <rPr>
            <sz val="9"/>
            <color rgb="FF000000"/>
            <rFont val="Segoe UI"/>
            <family val="2"/>
            <charset val="1"/>
          </rPr>
          <t>.
R$ 427.371,43- Parte  FOLHA DE PESSOALREFERENCIA MARÇO/24, LANÇADA NA PLANILHA DE REPASSE MENSAL ABRIL/2024 (VALOR TOTAL DA FOLHA 427.371,43) RESTANTE LANÇADO NA PARCELA DE ABRIL/24.
.
PROC.201800010008207 , DESPACHO Nº 548/2024/SES/GMAE - CG-14421 (SEI 60078143).
RELATÓRIO Nº 19 / 2024 SES/GMAE - CG-14421 (59519259)</t>
        </r>
      </text>
    </comment>
    <comment ref="J132" authorId="0" shapeId="0" xr:uid="{00000000-0006-0000-1400-000052000000}">
      <text>
        <r>
          <rPr>
            <sz val="10"/>
            <rFont val="Arial"/>
            <family val="2"/>
          </rPr>
          <t xml:space="preserve">
R$ 146.587,44 -RES.MÉDICAL REFERENCIA MARÇO/24, LANÇADA NA PLANILHA DE REPASSE MENSAL ABRIL/2024.
.
PROC.201800010008207 , DESPACHO Nº 548/2024/SES/GMAE - CG-14421 (SEI 60078143).
RELATÓRIO Nº  19/ 2024 SES/GMAE - CG-14421 (59519259)</t>
        </r>
      </text>
    </comment>
    <comment ref="K132" authorId="0" shapeId="0" xr:uid="{00000000-0006-0000-1400-00005F000000}">
      <text>
        <r>
          <rPr>
            <sz val="10"/>
            <rFont val="Arial"/>
            <family val="2"/>
          </rPr>
          <t xml:space="preserve">R$ 26.041,13 - DIferença entre o valor da folha  pactuado no contrato e o executado no mês de março/24
.
</t>
        </r>
      </text>
    </comment>
    <comment ref="I133" authorId="0" shapeId="0" xr:uid="{00000000-0006-0000-1400-00003E000000}">
      <text>
        <r>
          <rPr>
            <sz val="10"/>
            <rFont val="Arial"/>
            <family val="2"/>
          </rPr>
          <t xml:space="preserve">.
R$ 19.537,81- Restante  FOLHA DE PESSOALREFERENCIA MARÇO/24, LANÇADA NA PLANILHA DE REPASSE MENSAL ABRIL/2024 (VALOR TOTAL DA FOLHA 427.371,43) RESTANTE LANÇADO NA PARCELA DE ABRIL/24.
</t>
        </r>
      </text>
    </comment>
    <comment ref="M142" authorId="0" shapeId="0" xr:uid="{00000000-0006-0000-1400-000082000000}">
      <text>
        <r>
          <rPr>
            <sz val="10"/>
            <rFont val="Arial"/>
            <family val="2"/>
          </rPr>
          <t xml:space="preserve">R$  89.709,05- CELG  JANEIRO/24 LANÇADO NA PLANILHA FEVEREIRO/24. 
</t>
        </r>
        <r>
          <rPr>
            <b/>
            <sz val="11"/>
            <color rgb="FF000000"/>
            <rFont val="Calibri"/>
            <family val="2"/>
            <charset val="1"/>
          </rPr>
          <t xml:space="preserve">UC 690208467....................R$ 36.385,53
IR......................................R$ 556,90
UC 690033151.....................R$ 22.879,96
IR......................................R$ 382,16
UC 690174706.....................R$ 29.023,85
IR.......................................R$ 480,65
</t>
        </r>
        <r>
          <rPr>
            <sz val="9"/>
            <color rgb="FF000000"/>
            <rFont val="Segoe UI"/>
            <family val="2"/>
            <charset val="1"/>
          </rPr>
          <t xml:space="preserve">.
PPROC.201800010008207 , DESPACHO Nº 332/2024/SES/GMAE - CG-14421 (SEI 58131458).
</t>
        </r>
      </text>
    </comment>
    <comment ref="O142" authorId="0" shapeId="0" xr:uid="{00000000-0006-0000-1400-00009E000000}">
      <text>
        <r>
          <rPr>
            <sz val="10"/>
            <rFont val="Arial"/>
            <family val="2"/>
          </rPr>
          <t>GLOSA CORRESPONDENTE AOS SERVIÇOS QUE AINDA NÃO ESTÃO SENDO OFERTADOS, QUE AINDA NÃO ESTÃO SENDO OFERTADOS, EM VIRTUDE DA NECESSIDADE DE ADIQUAÇOES TÉCNICAS E OPERACIONAIS POR PARTE DA PARCEIRA PRIVADA, CONFORME DESPACHO Nº 5451/2022 - SES/SGI-03079, PROC.202000010037536:
.
DEZ/23.............................R$ 5.012.136,33
.
CONFORME VERIFICADO NA GEMAE E AS PLANILHAS DE PROCESSOS DE PAGAMENTO  ENCAMINHADAS, O REPASSE REFERENTE AOS SERVIÇOS QUE NÃO ESTAVAM SENDO REALIZADOS DEVE SER REPASSADO A ORGANIZAÇÃO SOCIAL (ESTES SERVIÇOS ESTÃO SENDO ANALIZADOS PELA GEMAE)</t>
        </r>
      </text>
    </comment>
    <comment ref="M143" authorId="0" shapeId="0" xr:uid="{00000000-0006-0000-1400-000083000000}">
      <text>
        <r>
          <rPr>
            <sz val="10"/>
            <rFont val="Arial"/>
            <family val="2"/>
          </rPr>
          <t xml:space="preserve">
.
R$  79.995,90 - EQUATORIAL  REFERENCIA FEVEREIRO/24, LANÇADA NA PLANILHA DE REPASSE MENSAL MARÇO/2024.
UC 690208467....................R$ 30.898,25
IR......................................R$ 489,94
UC 690033151.....................R$ 22.416,82
IR......................................R$ 344,61
UC 690174706.....................R$ 25.451,16
IR.......................................R$ 395,12
.
PROC.201800010008207 , DESPACHO Nº 341/2024/SES/GMAE - CG-14421 (SEI 58248604).
RELATÓRIO Nº 22 / 2024 SES/GMAE - CG-14421 (58368191)</t>
        </r>
      </text>
    </comment>
    <comment ref="O143" authorId="0" shapeId="0" xr:uid="{00000000-0006-0000-1400-00009F000000}">
      <text>
        <r>
          <rPr>
            <sz val="10"/>
            <rFont val="Arial"/>
            <family val="2"/>
          </rPr>
          <t>GLOSA CORRESPONDENTE AOS SERVIÇOS QUE AINDA NÃO ESTÃO SENDO OFERTADOS, QUE AINDA NÃO ESTÃO SENDO OFERTADOS, EM VIRTUDE DA NECESSIDADE DE ADIQUAÇOES TÉCNICAS E OPERACIONAIS POR PARTE DA PARCEIRA PRIVADA, CONFORME DESPACHO Nº 5451/2022 - SES/SGI-03079, PROC.202000010037536:
.
DEZ/23.............................R$ 5.012.136,33
.
CONFORME VERIFICADO NA GEMAE E AS PLANILHAS DE PROCESSOS DE PAGAMENTO  ENCAMINHADAS, O REPASSE REFERENTE AOS SERVIÇOS QUE NÃO ESTAVAM SENDO REALIZADOS DEVE SER REPASSADO A ORGANIZAÇÃO SOCIAL (ESTES SERVIÇOS ESTÃO SENDO ANALIZADOS PELA GEMAE)</t>
        </r>
      </text>
    </comment>
    <comment ref="M144" authorId="0" shapeId="0" xr:uid="{00000000-0006-0000-1400-000084000000}">
      <text>
        <r>
          <rPr>
            <sz val="10"/>
            <rFont val="Arial"/>
            <family val="2"/>
          </rPr>
          <t xml:space="preserve">
.
R$  78.591,92 - EQUATORIAL  REFERENCIA MARÇO/24, LANÇADA NA PLANILHA DE REPASSE MENSAL ABRIL/2024.
UC 690208467....................R$ 32.175,29
IR......................................R$ 501,02
UC 690033151.....................R$ 21.892,53
IR......................................R$ 337,16
UC 690174706.....................R$ 23.320,77
IR.......................................R$ 365,15
.
PROC.201800010008207 , DESPACHO Nº 548/2024/SES/GMAE - CG-14421 (SEI 60078143).
RELATÓRIO Nº 22/ 2024 SES/GMAE - CG-14421 (59521735)</t>
        </r>
      </text>
    </comment>
    <comment ref="O144" authorId="0" shapeId="0" xr:uid="{00000000-0006-0000-1400-0000A0000000}">
      <text>
        <r>
          <rPr>
            <sz val="10"/>
            <rFont val="Arial"/>
            <family val="2"/>
          </rPr>
          <t>GLOSA CORRESPONDENTE AOS SERVIÇOS QUE AINDA NÃO ESTÃO SENDO OFERTADOS, QUE AINDA NÃO ESTÃO SENDO OFERTADOS, EM VIRTUDE DA NECESSIDADE DE ADIQUAÇOES TÉCNICAS E OPERACIONAIS POR PARTE DA PARCEIRA PRIVADA, CONFORME DESPACHO Nº 5451/2022 - SES/SGI-03079, PROC.202000010037536:
.
DEZ/23.............................R$ 5.012.136,33
.
CONFORME VERIFICADO NA GEMAE E AS PLANILHAS DE PROCESSOS DE PAGAMENTO  ENCAMINHADAS, O REPASSE REFERENTE AOS SERVIÇOS QUE NÃO ESTAVAM SENDO REALIZADOS DEVE SER REPASSADO A ORGANIZAÇÃO SOCIAL (ESTES SERVIÇOS ESTÃO SENDO ANALIZADOS PELA GEMAE)</t>
        </r>
      </text>
    </comment>
    <comment ref="O145" authorId="0" shapeId="0" xr:uid="{00000000-0006-0000-1400-0000A1000000}">
      <text>
        <r>
          <rPr>
            <sz val="10"/>
            <rFont val="Arial"/>
            <family val="2"/>
          </rPr>
          <t>GLOSA CORRESPONDENTE AOS SERVIÇOS QUE AINDA NÃO ESTÃO SENDO OFERTADOS, QUE AINDA NÃO ESTÃO SENDO OFERTADOS, EM VIRTUDE DA NECESSIDADE DE ADIQUAÇOES TÉCNICAS E OPERACIONAIS POR PARTE DA PARCEIRA PRIVADA, CONFORME DESPACHO Nº 5451/2022 - SES/SGI-03079, PROC.202000010037536:
.
DEZ/23.............................R$ 5.012.136,33
.
CONFORME VERIFICADO NA GEMAE E AS PLANILHAS DE PROCESSOS DE PAGAMENTO  ENCAMINHADAS, O REPASSE REFERENTE AOS SERVIÇOS QUE NÃO ESTAVAM SENDO REALIZADOS DEVE SER REPASSADO A ORGANIZAÇÃO SOCIAL (ESTES SERVIÇOS ESTÃO SENDO ANALIZADOS PELA GEMAE)</t>
        </r>
      </text>
    </comment>
    <comment ref="O146" authorId="0" shapeId="0" xr:uid="{00000000-0006-0000-1400-0000A2000000}">
      <text>
        <r>
          <rPr>
            <sz val="10"/>
            <rFont val="Arial"/>
            <family val="2"/>
          </rPr>
          <t>GLOSA CORRESPONDENTE AOS SERVIÇOS QUE AINDA NÃO ESTÃO SENDO OFERTADOS, QUE AINDA NÃO ESTÃO SENDO OFERTADOS, EM VIRTUDE DA NECESSIDADE DE ADIQUAÇOES TÉCNICAS E OPERACIONAIS POR PARTE DA PARCEIRA PRIVADA, CONFORME DESPACHO Nº 5451/2022 - SES/SGI-03079, PROC.202000010037536:
.
DEZ/23.............................R$ 5.012.136,33
.
CONFORME VERIFICADO NA GEMAE E AS PLANILHAS DE PROCESSOS DE PAGAMENTO  ENCAMINHADAS, O REPASSE REFERENTE AOS SERVIÇOS QUE NÃO ESTAVAM SENDO REALIZADOS DEVE SER REPASSADO A ORGANIZAÇÃO SOCIAL (ESTES SERVIÇOS ESTÃO SENDO ANALIZADOS PELA GEMAE)</t>
        </r>
      </text>
    </comment>
    <comment ref="H154" authorId="0" shapeId="0" xr:uid="{00000000-0006-0000-1400-000025000000}">
      <text>
        <r>
          <rPr>
            <sz val="10"/>
            <rFont val="Arial"/>
            <family val="2"/>
          </rPr>
          <t>R$ 7.615,79 -  FOLHA DE PESSOAL REFERENCIA JANEIRO/24, LANÇADA NA PLANILHA DE REPASSE MENSAL FEVEREIRO/2024. 
.
PROC.201800010008207 , DESPACHO Nº 332/2024/SES/GMAE - CG-14421 (SEI 58131458).</t>
        </r>
      </text>
    </comment>
    <comment ref="I154" authorId="0" shapeId="0" xr:uid="{00000000-0006-0000-1400-00003F000000}">
      <text>
        <r>
          <rPr>
            <sz val="10"/>
            <rFont val="Arial"/>
            <family val="2"/>
          </rPr>
          <t>R$ 7.615,79 -  FOLHA DE PESSOAL REFERENCIA JANEIRO/24, LANÇADA NA PLANILHA DE REPASSE MENSAL FEVEREIRO/2024. 
.
PROC.201800010008207 , DESPACHO Nº 332/2024/SES/GMAE - CG-14421 (SEI 58131458).</t>
        </r>
      </text>
    </comment>
    <comment ref="M154" authorId="0" shapeId="0" xr:uid="{00000000-0006-0000-1400-000085000000}">
      <text>
        <r>
          <rPr>
            <sz val="10"/>
            <rFont val="Arial"/>
            <family val="2"/>
          </rPr>
          <t xml:space="preserve">R$ 42.753,88 - CELG  JANEIRO/24 LANÇADO NA PLANILHA FEVEREIRO/24. 
</t>
        </r>
        <r>
          <rPr>
            <b/>
            <sz val="11"/>
            <color rgb="FF000000"/>
            <rFont val="Calibri"/>
            <family val="2"/>
            <charset val="1"/>
          </rPr>
          <t xml:space="preserve">UC500058090.....................R$ 41.263,37
IR......................................R$ 857,77
UC 10015625654..................R$ 612.55
IR......................................R$ 20,19
</t>
        </r>
        <r>
          <rPr>
            <sz val="9"/>
            <color rgb="FF000000"/>
            <rFont val="Segoe UI"/>
            <family val="2"/>
            <charset val="1"/>
          </rPr>
          <t>.
PROC.201800010008207 , DESPACHO Nº 332/2024/SES/GMAE - CG-14421 (SEI 58131458).</t>
        </r>
      </text>
    </comment>
    <comment ref="I155" authorId="0" shapeId="0" xr:uid="{00000000-0006-0000-1400-000040000000}">
      <text>
        <r>
          <rPr>
            <sz val="10"/>
            <rFont val="Arial"/>
            <family val="2"/>
          </rPr>
          <t>R$ 7.638,13 -  FOLHA DE PESSOALREFERENCIA FEVEREIRO/24, LANÇADA NA PLANILHA DE REPASSE MENSAL MARÇO/2024.
.
PROC.201800010008207 , DESPACHO Nº 341/2024/SES/GMAE - CG-14421 (SEI 58248604).
RELATÓRIO Nº 23 / 2024 SES/GMAE - CG-14421 (58369873)</t>
        </r>
      </text>
    </comment>
    <comment ref="M155" authorId="0" shapeId="0" xr:uid="{00000000-0006-0000-1400-000086000000}">
      <text>
        <r>
          <rPr>
            <sz val="10"/>
            <rFont val="Arial"/>
            <family val="2"/>
          </rPr>
          <t xml:space="preserve">
.
R$ 44.446,56 - EQUATORIAL  REFERENCIA FEVEREIRO/24, LANÇADA NA PLANILHA DE REPASSE MENSAL MARÇO/2024.
UC500058090.....................R$ 38.501,51
IR......................................R$ 715,36
UC 10015625654..................R$ 5.166,93
IR......................................R$ 62,76
.
PROC.201800010008207 , DESPACHO Nº 341/2024/SES/GMAE - CG-14421 (SEI 58248604).
RELATÓRIO Nº 23 / 2024 SES/GMAE - CG-14421 (58369873)</t>
        </r>
      </text>
    </comment>
    <comment ref="H156" authorId="0" shapeId="0" xr:uid="{00000000-0006-0000-1400-000026000000}">
      <text>
        <r>
          <rPr>
            <sz val="10"/>
            <rFont val="Arial"/>
            <family val="2"/>
          </rPr>
          <t>R$ 10.466,18 -  FOLHA DE PESSOALREFERENCIA MARÇO/24, LANÇADA NA PLANILHA DE REPASSE MENSAL ABRIL/2024.
.
PROC.201800010008207 , DESPACHO Nº 548/2024/SES/GMAE - CG-14421 (SEI 60078143).
RELATÓRIO Nº  23/ 2024 SES/GMAE - CG-14421 (59522957)</t>
        </r>
      </text>
    </comment>
    <comment ref="I156" authorId="0" shapeId="0" xr:uid="{00000000-0006-0000-1400-000041000000}">
      <text>
        <r>
          <rPr>
            <sz val="10"/>
            <rFont val="Arial"/>
            <family val="2"/>
          </rPr>
          <t>R$ 10.466,18 -  FOLHA DE PESSOALREFERENCIA MARÇO/24, LANÇADA NA PLANILHA DE REPASSE MENSAL ABRIL/2024.
.
PROC.201800010008207 , DESPACHO Nº 548/2024/SES/GMAE - CG-14421 (SEI 60078143).
RELATÓRIO Nº  23/ 2024 SES/GMAE - CG-14421 (59522957)</t>
        </r>
      </text>
    </comment>
    <comment ref="M156" authorId="0" shapeId="0" xr:uid="{00000000-0006-0000-1400-000087000000}">
      <text>
        <r>
          <rPr>
            <sz val="10"/>
            <rFont val="Arial"/>
            <family val="2"/>
          </rPr>
          <t xml:space="preserve">
.
R$ 39.572,29 - EQUATORIAL  REFERENCIA MARÇO/24, LANÇADA NA PLANILHA DE REPASSE MENSAL ABRIL/2024.
UC500058090.....................R$ 36.702,82
IR......................................R$ 685,63
UC 10015625654..................R$ 2.157,88
IR......................................R$ 25,96
.
PROC.201800010008207 , DESPACHO Nº 548/2024/SES/GMAE - CG-14421 (SEI 60078143).
RELATÓRIO Nº 23 / 2024 SES/GMAE - CG-14421 (59522957)
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</authors>
  <commentList>
    <comment ref="U33" authorId="0" shapeId="0" xr:uid="{F8B47EA4-B53A-4B83-8521-8C31DD860A2E}">
      <text>
        <r>
          <rPr>
            <b/>
            <sz val="9"/>
            <color indexed="81"/>
            <rFont val="Segoe UI"/>
          </rPr>
          <t>R$ 19.932,00 - REPASSE INVESTIMENTO IMPLANTAÇÃO DO SISTEMA DE GESTÃO HOSPITALAR -AUTORIZADO-DESPACHO Nº 117/2024/SES/SUTIS-18353 (60174809) , PROC.202200010001019</t>
        </r>
        <r>
          <rPr>
            <sz val="9"/>
            <color indexed="81"/>
            <rFont val="Segoe UI"/>
          </rPr>
          <t xml:space="preserve">
.
R$ 56.522,40- REPASSE INVESTIMENTO IMPLANTAÇÃO DO SISTEMA DE GESTÃO HOSPITALAR -AUTORIZADO-DESPACHO Nº 117/2024/SES/SUTIS-18353 (60174809) , PROC.202200010001019
(Natureza Despesa 4.4.50.42,05) Investimento: Processo 202200010001019: Ordem de Pagamento 2023.2850.103.00029.004............R$ 76.454,40</t>
        </r>
      </text>
    </comment>
    <comment ref="F86" authorId="0" shapeId="0" xr:uid="{7A34FE0B-B70E-4515-A252-16CF9F45C5C3}">
      <text>
        <r>
          <rPr>
            <b/>
            <sz val="9"/>
            <color indexed="81"/>
            <rFont val="Segoe UI"/>
            <family val="2"/>
          </rPr>
          <t xml:space="preserve"> R$  239.844,97- Energia Elétrica SET/24, apurado no processo 201700010019675, Despacho Nº 437/2024/SES/CGCC / GAAL (SEI 66162362 ) e Planilha 09/2024 (66159294) . CONFORME SOLICITAÇÃO DE LIQUIDAÇÃO E PAGAMENTO ENCAMINHADA PELA COORDENAÇÃO DE GESTÃO DE CONTRATO - CGC/SUPECC (66609304) </t>
        </r>
        <r>
          <rPr>
            <sz val="9"/>
            <color indexed="81"/>
            <rFont val="Segoe UI"/>
            <family val="2"/>
          </rPr>
          <t xml:space="preserve">
.
FATURA......................R$ 233.877,81
IR.................................R$  5.967,16</t>
        </r>
      </text>
    </comment>
    <comment ref="F87" authorId="0" shapeId="0" xr:uid="{C01ABAC5-12F6-4F63-93EC-73448C37472F}">
      <text>
        <r>
          <rPr>
            <b/>
            <sz val="9"/>
            <color indexed="81"/>
            <rFont val="Segoe UI"/>
            <family val="2"/>
          </rPr>
          <t xml:space="preserve"> R$ 278469,06 - Energia Elétrica OUT/24, apurado no processo 201700010019675,  CONFORME SOLICITAÇÃO DE LIQUIDAÇÃO E PAGAMENTO ENCAMINHADA PELA COORDENAÇÃO DE GESTÃO DE CONTRATO - CGC/SUPECC (67564008) </t>
        </r>
        <r>
          <rPr>
            <sz val="9"/>
            <color indexed="81"/>
            <rFont val="Segoe UI"/>
            <family val="2"/>
          </rPr>
          <t xml:space="preserve">
.
FATURA......................R$ 271.940,20
IR.................................R$  6.528,86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F74" authorId="0" shapeId="0" xr:uid="{00000000-0006-0000-0200-000001000000}">
      <text>
        <r>
          <rPr>
            <sz val="10"/>
            <rFont val="Arial"/>
            <family val="2"/>
          </rPr>
          <t xml:space="preserve">R$7.358,81 - DIferença entre o valor da folha  pactuado no contrato e o executado no mês de janeiro/24
.
R$ 49.155,46 - DIferença entre o valor da folha  pactuado no contrato e o executado no mês de fevereiro/24
</t>
        </r>
      </text>
    </comment>
    <comment ref="F75" authorId="0" shapeId="0" xr:uid="{00000000-0006-0000-0200-000002000000}">
      <text>
        <r>
          <rPr>
            <sz val="10"/>
            <rFont val="Arial"/>
            <family val="2"/>
          </rPr>
          <t xml:space="preserve">R$7.358,81 - DIferença entre o valor da folha  pactuado no contrato e o executado no mês de janeiro/24
.
R$ 49.155,46 - DIferença entre o valor da folha  pactuado no contrato e o executado no mês de fevereiro/24
</t>
        </r>
      </text>
    </comment>
    <comment ref="F76" authorId="0" shapeId="0" xr:uid="{00000000-0006-0000-0200-000003000000}">
      <text>
        <r>
          <rPr>
            <sz val="10"/>
            <rFont val="Arial"/>
            <family val="2"/>
          </rPr>
          <t xml:space="preserve">R$ 26.041,13 - DIferença entre o valor da folha  pactuado no contrato e o executado no mês de março/24
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</authors>
  <commentList>
    <comment ref="R35" authorId="0" shapeId="0" xr:uid="{A65A0E02-7B54-4B21-8214-C3E067C7E36D}">
      <text>
        <r>
          <rPr>
            <b/>
            <sz val="9"/>
            <color indexed="81"/>
            <rFont val="Segoe UI"/>
            <family val="2"/>
          </rPr>
          <t xml:space="preserve">ajuste do 2º Termo Aditivo </t>
        </r>
        <r>
          <rPr>
            <sz val="9"/>
            <color indexed="81"/>
            <rFont val="Segoe UI"/>
            <family val="2"/>
          </rPr>
          <t xml:space="preserve">
CUSTEIO: PARCELAS OUT/23.....................R$ 159.241,22, NOV/23...............R$ 398.103,04, DEZ/23...........R$ 398.103,04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>Autor desconhecido</author>
  </authors>
  <commentList>
    <comment ref="L27" authorId="0" shapeId="0" xr:uid="{7571C699-1F14-4E47-8F64-676E9EDCC9C3}">
      <text>
        <r>
          <rPr>
            <b/>
            <sz val="9"/>
            <color indexed="81"/>
            <rFont val="Segoe UI"/>
            <family val="2"/>
          </rPr>
          <t>: Custeio 15º Termo Adicito, parcela FEV/24: Ordem de Pagamento 2024.2850.061.00046.002............R$ 94.505,19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7" authorId="0" shapeId="0" xr:uid="{966901F4-231C-47D2-88D0-58DD7A74FC11}">
      <text>
        <r>
          <rPr>
            <b/>
            <sz val="9"/>
            <color indexed="81"/>
            <rFont val="Segoe UI"/>
            <family val="2"/>
          </rPr>
          <t>: Custeio 15º Termo Adicito, parcela FEV/24: Ordem de Pagamento 2024.2850.061.00046.002............R$ 94.505,19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T29" authorId="1" shapeId="0" xr:uid="{00000000-0006-0000-0400-000004000000}">
      <text>
        <r>
          <rPr>
            <sz val="10"/>
            <rFont val="Arial"/>
            <family val="2"/>
          </rPr>
          <t xml:space="preserve">R$ 298.276,06 - Natureza de despesa 3.3.50.92.83 Piso nacional de enfermagem, Ordem  de Pagamento 2024.2850.156.00038.002 dez/23, processo 201100010015037
</t>
        </r>
      </text>
    </comment>
    <comment ref="T32" authorId="0" shapeId="0" xr:uid="{4AFB1D7D-6A7E-4C3D-AE11-3739C5A15DF9}">
      <text>
        <r>
          <rPr>
            <b/>
            <sz val="9"/>
            <color indexed="81"/>
            <rFont val="Segoe UI"/>
            <family val="2"/>
          </rPr>
          <t>ajuste 15º Termo Aditivo - CUSTEIO: Natureza de despesa 3.3.50.92.83  parcela dezembro/23 Ordem de Pagamento 2024.2850.061.00105.001...........R$ 11.335,39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R39" authorId="0" shapeId="0" xr:uid="{D497B648-2ED1-4A5A-9E7E-6D0DD6285D7B}">
      <text>
        <r>
          <rPr>
            <b/>
            <sz val="9"/>
            <color indexed="81"/>
            <rFont val="Segoe UI"/>
            <family val="2"/>
          </rPr>
          <t>ajuste 15º Termo Aditivo - CUSTEIO parcela dezembro/23 Ordem de Pagamento 2023.2850.098.00040.005...........R$ 148.613,33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95" authorId="1" shapeId="0" xr:uid="{00000000-0006-0000-0400-000001000000}">
      <text>
        <r>
          <rPr>
            <sz val="10"/>
            <rFont val="Arial"/>
            <family val="2"/>
          </rPr>
          <t xml:space="preserve"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
</t>
        </r>
      </text>
    </comment>
    <comment ref="F96" authorId="1" shapeId="0" xr:uid="{00000000-0006-0000-0400-000002000000}">
      <text>
        <r>
          <rPr>
            <sz val="10"/>
            <rFont val="Arial"/>
            <family val="2"/>
          </rPr>
          <t xml:space="preserve">R$ 9.105,33 - CELG  JANEIRO/24 LANÇADO NA PLANILHA FEVEREIRO/24. 
Energia.....................Restante R$ 9.105,33 (valor total 97.413,73)Parte foi deduzido da parcela de JANV/24
PROC.201800010008207 , DESPACHO Nº 332/2024/SES/GMAE - CG-14421 (SEI 58131458).
.
.
R$  - EQUATORIAL  REFERENCIA FEVEREIRO/24, LANÇADA NA PLANILHA DE REPASSE MENSAL MARÇO/2024.
Energia.....................R$ 78.301,62
IR......................................R$ 1.321,82
.
PROC.201800010008207 , DESPACHO Nº 341/2024/SES/GMAE - CG-14421 (SEI 58248604).
RELATÓRIO Nº 05 / 2024 SES/GMAE - CG-14421  (58260816)
.
</t>
        </r>
      </text>
    </comment>
    <comment ref="F103" authorId="0" shapeId="0" xr:uid="{89CA75DA-7995-4A0D-B003-74C91DF5B45C}">
      <text>
        <r>
          <rPr>
            <b/>
            <sz val="9"/>
            <color indexed="81"/>
            <rFont val="Segoe UI"/>
            <family val="2"/>
          </rPr>
          <t xml:space="preserve"> R$  62.168,27- Energia Elétrica SET/24, apurado no processo 201700010019675, Despacho Nº 437/2024/SES/CGCC / GAAL (SEI 66162362 ) e Planilha 09/2024 (66159294) . CONFORME SOLICITAÇÃO DE LIQUIDAÇÃO E PAGAMENTO ENCAMINHADA PELA COORDENAÇÃO DE GESTÃO DE CONTRATO - CGC/SUPECC (66803734) </t>
        </r>
        <r>
          <rPr>
            <sz val="9"/>
            <color indexed="81"/>
            <rFont val="Segoe UI"/>
            <family val="2"/>
          </rPr>
          <t xml:space="preserve">
.
FATURA......................R$ 61.184,46
IR.................................R$ 983,81</t>
        </r>
      </text>
    </comment>
    <comment ref="F104" authorId="0" shapeId="0" xr:uid="{61E9CE3C-CBC3-4CBC-8ABE-3A618D9DB664}">
      <text>
        <r>
          <rPr>
            <b/>
            <sz val="9"/>
            <color indexed="81"/>
            <rFont val="Segoe UI"/>
            <family val="2"/>
          </rPr>
          <t xml:space="preserve"> R$  90.884,21 Energia Elétrica OUT /24, apurado no processo 201700010019675,  Processo SEI Nº 201700010019675, DESPACHO Nº 477/2024/SES/CGCC/GAAL (SEI Nº 67193539).. CONFORME SOLICITAÇÃO DE LIQUIDAÇÃO E PAGAMENTO ENCAMINHADA PELA COORDENAÇÃO DE GESTÃO DE CONTRATO - CGC/SUPECC () </t>
        </r>
        <r>
          <rPr>
            <sz val="9"/>
            <color indexed="81"/>
            <rFont val="Segoe UI"/>
            <family val="2"/>
          </rPr>
          <t xml:space="preserve">
.
FATURA......................R$ 89.243,20
IR.................................R$ 1641,01</t>
        </r>
      </text>
    </comment>
    <comment ref="F105" authorId="1" shapeId="0" xr:uid="{00000000-0006-0000-0400-000003000000}">
      <text>
        <r>
          <rPr>
            <sz val="10"/>
            <rFont val="Arial"/>
            <family val="2"/>
          </rPr>
          <t xml:space="preserve">R$ 272.346,53 - Relatório nº 40/2023- COMACG/GMAE-CG/SUPECC/SES/GO (v. 50258963), referente ao período de avaliação de 23 de dezembro de 2022 a 22 de junho de 2023, o qual corresponde ao 12º Termo ao Contrato de Gestão nº 131/2012/SES/GO DESPACHO Nº 357/2024/SES/SUPECC-03082 (56250336), Processo nº 202300010043308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  <author>Kátia Mendes Magalhães</author>
  </authors>
  <commentList>
    <comment ref="F86" authorId="0" shapeId="0" xr:uid="{00000000-0006-0000-0500-000001000000}">
      <text>
        <r>
          <rPr>
            <sz val="10"/>
            <rFont val="Arial"/>
            <family val="2"/>
          </rPr>
          <t>Relatório nº 54/2023 - COMACG/GMAE-CG/SUPECC/SES/GO (v.51973139), elaborado pela Comissão de Monitoramento e Avaliação dos Contratos de Gestão, referente ao período de avaliação 25 de fevereiro 2023 a 24 de agosto de 2023, o qual corresponde ao 3º Termo Aditivo Contrato de Gestão nº 37/2019/SES/GOProcesso nº 202300010055085,</t>
        </r>
      </text>
    </comment>
    <comment ref="F87" authorId="1" shapeId="0" xr:uid="{4F9565CA-24B3-4464-8E03-D930A2797560}">
      <text>
        <r>
          <rPr>
            <b/>
            <sz val="9"/>
            <color indexed="81"/>
            <rFont val="Segoe UI"/>
            <family val="2"/>
          </rPr>
          <t>R$ 308.927,36 - proc.202400010012166 - Relatório nº 11/2024 - COMACG/GMAE-CG/SUPECC/SES/GO (v.56954455), referente ao período de avaliação de 25 de agosto a 31 de dezembro de 2023, o qual corresponde ao 3º Termo Aditivo Contrato de Gestão nº 37/2019/SES/GO, firmado entre a Secretaria de Estado da Saúde de Goiás - SES/GO e a Organização Social de Saúde - OSS, Instituto de Medicina, Estudos e Desenvolvimento-IMED, responsável pelo gerenciamento, operacionalização e execução das ações e serviços de saúde do HOSPITAL ESTADUAL DE TRINDADE WALDA FERREIRA DOS SANTOS - HETRIN, DESPACHO Nº 2604/2024/SES/SUPECC-03082 (#{66949103|64747553}#)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  <author>Kátia Mendes Magalhães</author>
  </authors>
  <commentList>
    <comment ref="F89" authorId="0" shapeId="0" xr:uid="{CD41EF45-2A94-46DA-8667-EB6A52A96FAB}">
      <text>
        <r>
          <rPr>
            <sz val="10"/>
            <rFont val="Arial"/>
            <family val="2"/>
          </rPr>
          <t>R$ 114.324,13</t>
        </r>
        <r>
          <rPr>
            <sz val="9"/>
            <color rgb="FF000000"/>
            <rFont val="Segoe UI"/>
            <family val="2"/>
            <charset val="1"/>
          </rPr>
          <t xml:space="preserve">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SUPECC.. Despacho nº 734/2024/SES/SUPECC (v.57266155), Processo 202300010061682.valor total de R$ 247.199,72.
</t>
        </r>
      </text>
    </comment>
    <comment ref="F90" authorId="0" shapeId="0" xr:uid="{01B538B1-1DF4-4B23-8A79-031AE82B4798}">
      <text>
        <r>
          <rPr>
            <sz val="10"/>
            <rFont val="Arial"/>
            <family val="2"/>
          </rPr>
          <t xml:space="preserve">R$ 132.875,59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SUPECC, Despacho nº 734/2024/SES/SUPECC (v.57266155),  Processo 202300010061682.valor total de R$ 247.199,72
</t>
        </r>
      </text>
    </comment>
    <comment ref="F91" authorId="0" shapeId="0" xr:uid="{734D9DEC-1AD2-4FB8-847A-16B300BB5A5C}">
      <text>
        <r>
          <rPr>
            <sz val="10"/>
            <rFont val="Arial"/>
            <family val="2"/>
          </rPr>
          <t xml:space="preserve">R$ 4.029.066,28 - Número do DARE: 12100002413801581 - Guia de recolhimento para devolução de recursos financeiros de custeio referente aos bloqueios de leitos em razão dareforma estrutural do Hospital Estadual Dr. Alberto Rassi-HGG, Contrato de Gestão 024/2012 - SES, OP.2024.2850.184.00003.001, solicitado no Processo nº 202200010019885, Ofício 810/2024 - IDTECH (59993313) E DESPACHO Nº 1354/2024/SES/SUPECC-03082 (60028890)(VALOR TOTAL A SER DEVOLVIDO R$4.309.347,23).
</t>
        </r>
        <r>
          <rPr>
            <sz val="9"/>
            <color rgb="FF000000"/>
            <rFont val="Segoe UI"/>
            <family val="2"/>
            <charset val="1"/>
          </rPr>
          <t xml:space="preserve">.
R$ 280.280,95 - Número do DARE: 12100002413801585 - Guia de recolhimento para devolução de recursos financeiros de custeio referente aos bloqueios de leitos em razão dareforma estrutural do Hospital Estadual Dr. Alberto Rassi-HGG, Contrato de Gestão 024/2012 - SES, OP 2024.2850.061.00035.007,  solicitado no Processo nº 202200010019885, Ofício 810/2024 - IDTECH (59993313) E DESPACHO Nº 1354/2024/SES/SUPECC-03082 (60028890)(VALOR TOTAL A SER DEVOLVIDO R$4.309.347,23).
</t>
        </r>
      </text>
    </comment>
    <comment ref="F92" authorId="0" shapeId="0" xr:uid="{53964986-14CF-4721-81D2-AE1D3372BA0A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F93" authorId="0" shapeId="0" xr:uid="{D366E296-8C7E-4A6E-83E3-11301F994675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F94" authorId="0" shapeId="0" xr:uid="{48F71703-2966-4991-A5C1-684D20A63C87}">
      <text>
        <r>
          <rPr>
            <sz val="10"/>
            <rFont val="Arial"/>
            <family val="2"/>
          </rPr>
          <t xml:space="preserve">
R$ R$ 57.699,66-  DIferença entre o valor da folha  pactuado no contrato e o executado no mês de março/24 
</t>
        </r>
      </text>
    </comment>
    <comment ref="F95" authorId="0" shapeId="0" xr:uid="{81A027A0-44B9-43D1-A137-3DF0C0C57D1D}">
      <text>
        <r>
          <rPr>
            <sz val="10"/>
            <rFont val="Arial"/>
            <family val="2"/>
          </rPr>
          <t xml:space="preserve"> R$  120.510,72 -DIferença entre o valor da folha  pactuado no contrato e o executado no mês de /24
</t>
        </r>
      </text>
    </comment>
    <comment ref="F96" authorId="0" shapeId="0" xr:uid="{7CC103D6-4F28-4427-8619-A8996F7457AA}">
      <text>
        <r>
          <rPr>
            <sz val="10"/>
            <rFont val="Arial"/>
            <family val="2"/>
          </rPr>
          <t xml:space="preserve"> R$  176.797,38-DIferença entre o valor da folha  pactuado no contrato e o executado no mês de /24
</t>
        </r>
      </text>
    </comment>
    <comment ref="F97" authorId="0" shapeId="0" xr:uid="{CE1393B2-DAFC-46F9-8BFA-C01D2717E1E2}">
      <text>
        <r>
          <rPr>
            <sz val="10"/>
            <rFont val="Arial"/>
            <family val="2"/>
          </rPr>
          <t xml:space="preserve"> R$153.649,92  -DIferença entre o valor da folha  pactuado no contrato e o executado no mês de /24
</t>
        </r>
      </text>
    </comment>
    <comment ref="F98" authorId="1" shapeId="0" xr:uid="{BB7199A1-85D8-488E-A2FE-06E860A89D72}">
      <text>
        <r>
          <rPr>
            <b/>
            <sz val="9"/>
            <color indexed="81"/>
            <rFont val="Segoe UI"/>
            <family val="2"/>
          </rPr>
          <t xml:space="preserve"> R$140.989,56  -DIferença entre o valor da folha  pactuado no contrato e o executado no mês de agosto/24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T28" authorId="0" shapeId="0" xr:uid="{00000000-0006-0000-0C00-000001000000}">
      <text>
        <r>
          <rPr>
            <sz val="10"/>
            <rFont val="Arial"/>
            <family val="2"/>
          </rPr>
          <t xml:space="preserve">R$ 76.941,07 - Natureza de despesa 3.3.50.92.83 Piso nacional de enfermagem, dez/23, processo 201100010015037
</t>
        </r>
      </text>
    </comment>
    <comment ref="F95" authorId="0" shapeId="0" xr:uid="{388EBFAF-E82E-4EC8-9CFF-D7F829FEF280}">
      <text>
        <r>
          <rPr>
            <sz val="10"/>
            <rFont val="Arial"/>
            <family val="2"/>
          </rPr>
          <t xml:space="preserve">R$ 64.064,77 - Ajuste de Meta a menor, conforme Relatório nº 08/2024 COMACG/GMAE-CG/SUPECC/SES/GO (SEI nº 56079507), referente ao período de avaliação de 23 de junho de 2023 a 31 de dezembro de 2023, correspondente ao 11º Termo Aditivo ao Termo de Transferência de Gestão nº 01/2013/SES/GO, firmado entre a Secretaria de Estado da Saúde de Goiás (SES/GO) e a Organização Social de Saúde Instituto de Gestão de Humanização (IGH), DESPACHO Nº 2203/2024/SES/SUPECC-03082 (63148857), Processo nº 202400010006039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R22" authorId="0" shapeId="0" xr:uid="{00000000-0006-0000-0700-000002000000}">
      <text>
        <r>
          <rPr>
            <sz val="10"/>
            <rFont val="Arial"/>
            <family val="2"/>
          </rPr>
          <t xml:space="preserve"> Repasse referente ao Custeio - Referências: novembro/23 2023.2850.098.00018.019........R$ 17.070,83
</t>
        </r>
      </text>
    </comment>
    <comment ref="T23" authorId="0" shapeId="0" xr:uid="{00000000-0006-0000-0700-000007000000}">
      <text>
        <r>
          <rPr>
            <sz val="10"/>
            <rFont val="Arial"/>
            <family val="2"/>
          </rPr>
          <t xml:space="preserve"> Repasse referente ao Custeio - Processo 202000010037536 Natureza de Despesa 3.3.50.92.83 R$ 1.263.817,61 (Ordem de Pagamento: Referências: novembro/22 2024. 2850.061.00061.001........R$ 500.000,00,  2850.061.00061.002........R$ 763.817,61)
</t>
        </r>
      </text>
    </comment>
    <comment ref="R24" authorId="0" shapeId="0" xr:uid="{00000000-0006-0000-0700-000003000000}">
      <text>
        <r>
          <rPr>
            <sz val="10"/>
            <rFont val="Arial"/>
            <family val="2"/>
          </rPr>
          <t xml:space="preserve"> Repasse referente ao Custeio - Referências: novembro/23 - R$ 856.949,96 (2023.2850.098.00018.020........R$ 500.000,00, 2023.2850.098.00018.021........R$ 90.003,82, 2023.2850.098.00018.022........R$ 266.946,14)
</t>
        </r>
      </text>
    </comment>
    <comment ref="R25" authorId="0" shapeId="0" xr:uid="{00000000-0006-0000-0700-000004000000}">
      <text>
        <r>
          <rPr>
            <sz val="10"/>
            <rFont val="Arial"/>
            <family val="2"/>
          </rPr>
          <t xml:space="preserve"> Repasse referente ao Custeio - R$ 935.465,02 (Referências: setembro/23 2023.2850.098.00018.026........R$ 30.112,18, Referências: novembro/23 2023.2850.098.00018.023........R$ 100.311,86, 2023.2850.098.00018.024........R$ 673.009,88, 2023.2850.098.00018.025........R$ 65.154,60, 2023.2850.098.00018.027........R$ 66.876,50)
</t>
        </r>
      </text>
    </comment>
    <comment ref="T25" authorId="0" shapeId="0" xr:uid="{00000000-0006-0000-0700-000008000000}">
      <text>
        <r>
          <rPr>
            <sz val="10"/>
            <rFont val="Arial"/>
            <family val="2"/>
          </rPr>
          <t xml:space="preserve"> Repasse referente ao Custeio -Processo 202000010037536 Natureza de Despesa 3.3.50.92.83 R$ 4.840.597,59 (Ordem de Pagamento: Referências: novembro/22 2024. 2850.061.00061.003........R$ 1.818.618,99, Referências: dezembro/22 2024.2850.061.00061.003....... R$ 1.177.476,66, 2024.2850.061.00061.004....... R$ 163.302,09, 2024.2850.061.00061.005....... R$ 1.681.200,51)
</t>
        </r>
      </text>
    </comment>
    <comment ref="R26" authorId="0" shapeId="0" xr:uid="{00000000-0006-0000-0700-000005000000}">
      <text>
        <r>
          <rPr>
            <sz val="10"/>
            <rFont val="Arial"/>
            <family val="2"/>
          </rPr>
          <t xml:space="preserve">Repasse referente ao Custeio -R$ 457.632,10 (Referências: novembro/23 2023.2850.098.00018.028........R$ 371.784,42, 2023.2850.098.00018.029........R$ 85.847,68)
</t>
        </r>
      </text>
    </comment>
    <comment ref="T26" authorId="0" shapeId="0" xr:uid="{00000000-0006-0000-0700-000009000000}">
      <text>
        <r>
          <rPr>
            <sz val="10"/>
            <rFont val="Arial"/>
            <family val="2"/>
          </rPr>
          <t xml:space="preserve"> Repasse referente ao Custeio -Processo 202000010037536 Natureza de Despesa 3.3.50.92.83(Ordem de Pagamento: Referências: dezembro/22 2024. 2850.061.00061.006........R$ 3.905,01</t>
        </r>
      </text>
    </comment>
    <comment ref="R27" authorId="0" shapeId="0" xr:uid="{00000000-0006-0000-0700-000006000000}">
      <text>
        <r>
          <rPr>
            <sz val="10"/>
            <rFont val="Arial"/>
            <family val="2"/>
          </rPr>
          <t xml:space="preserve">Repasse referente ao Custeio - Referências: novembro/23 2023.2850.098.00018.030........R$ 28.313,69
</t>
        </r>
      </text>
    </comment>
    <comment ref="F52" authorId="0" shapeId="0" xr:uid="{00000000-0006-0000-0700-000001000000}">
      <text>
        <r>
          <rPr>
            <sz val="10"/>
            <rFont val="Arial"/>
            <family val="2"/>
          </rPr>
          <t xml:space="preserve">R$ 1.803.127,34 - Parcela 01/12 -  AJUSTE DE METAS - relatório n° 04/2023 (v. 45687660) elaborado pela Comissão de Avaliação e Monitoramento dos Contratos de Gestão - COMACG/SES-GO - período de 01 de junho a 30 de novembro de 2022 ,DESPACHO Nº 1548/2023/SES/SUPECC-03082 (49643437) , PROC.202200010050106. (VALOR TOTAL DO AJUSTE  R$ 21.637.528,02).
</t>
        </r>
      </text>
    </comment>
  </commentList>
</comments>
</file>

<file path=xl/sharedStrings.xml><?xml version="1.0" encoding="utf-8"?>
<sst xmlns="http://schemas.openxmlformats.org/spreadsheetml/2006/main" count="2988" uniqueCount="290">
  <si>
    <t>Relatório Resumido da Execução Orçamentária e Financeira por Contrato de Gestão</t>
  </si>
  <si>
    <t>Órgão Contratante: SECRETARIA DE ESTADO DA SAÚDE – SES/GO.</t>
  </si>
  <si>
    <t>CNPJ: 02.529.964/0001-57</t>
  </si>
  <si>
    <t>Organização Social Contratada :  ASSOCIAÇÃO BRASILEIRA DE ESPERANÇA E VIDA - ABEVIDA</t>
  </si>
  <si>
    <t>CNPJ: 02.812.043/0012-50</t>
  </si>
  <si>
    <t>Unidade Gerida:  COMPLEXO DE REFERÊNCIA ESTADUAL EM SAÚDE MENTAL PROFESSOR JAMIL ISSY - CRESM</t>
  </si>
  <si>
    <t xml:space="preserve">Contrato de Gestão nº 002/2014 - SES </t>
  </si>
  <si>
    <t>Previsão de Repasse Mensal do Contrato de Gestão/ADITIVO - Custeio : R$ 2.739.864,99  Processo nº 201300010015939: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</si>
  <si>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</si>
  <si>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</si>
  <si>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</si>
  <si>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</si>
  <si>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</si>
  <si>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</si>
  <si>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</si>
  <si>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</si>
  <si>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</si>
  <si>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</si>
  <si>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</si>
  <si>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</si>
  <si>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</si>
  <si>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</si>
  <si>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</si>
  <si>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</si>
  <si>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</si>
  <si>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</si>
  <si>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</si>
  <si>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</si>
  <si>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</si>
  <si>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</si>
  <si>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</si>
  <si>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</si>
  <si>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</si>
  <si>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</si>
  <si>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</si>
  <si>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</si>
  <si>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</si>
  <si>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</si>
  <si>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</si>
  <si>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</si>
  <si>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</si>
  <si>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</si>
  <si>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</si>
  <si>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</si>
  <si>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</si>
  <si>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</si>
  <si>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</si>
  <si>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</si>
  <si>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</si>
  <si>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</si>
  <si>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</si>
  <si>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</si>
  <si>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</si>
  <si>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</si>
  <si>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</si>
  <si>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Glosa -Residentes (Programa de Residência Médica).</t>
  </si>
  <si>
    <t>3.1.90.11.10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</si>
  <si>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</si>
  <si>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</si>
  <si>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</si>
  <si>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</si>
  <si>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Segurança Armada.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</si>
  <si>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</si>
  <si>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</si>
  <si>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</si>
  <si>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 Repasse referente ao Custeio - Referências:  novembro/23 Ordem de Pagamento 2023.2850.098.00079.010........R$ 27.717,36 e dezembro/23 Ordem de Pagamento 2023.2850.098.00127.016........R$  34.831,84 e 9. Pagamentos de Despesas de Exercícios Anteriores - DEA - (Natureza Despesa 3.3.50.92.83) 5º Apostilamento: Piso Nacional de Enfermagem - Referência dezembro/23 Ordem de Pagamento 2024.2850.156.00007.002..................R$ 21.177,94, Referência março/21 Ordem de Pagamento 2024.2850.061.00004.019..................R$ 221,92.</t>
  </si>
  <si>
    <t>Fonte: Contratos de Gestão e Aditivos contidos no processo e Portal Transparência: saude.go.gov.br  e Sistema SIOFINET - Portal.go.gov.br.</t>
  </si>
  <si>
    <t>CNPJ:02.529.964/0001-57</t>
  </si>
  <si>
    <t>Organização Social Contratada : IMED - INSTITUTO DE MEDICINA, ESTUDOS E DESENVOLVIMENTO</t>
  </si>
  <si>
    <t>CNPJ: 19.324.171/0001-02</t>
  </si>
  <si>
    <t>Unidade Gerida: Hospital Estadual do Centro Norte Goiano (HCN).</t>
  </si>
  <si>
    <t xml:space="preserve">Contrato de Gestão nº:Contrato   80/2021 - SES   </t>
  </si>
  <si>
    <t>Previsão de Repasse Mensal do Contrato de Gestão/ADITIVO - Custeio : R$ 23.121.395,56        Processo nº:202000010030869</t>
  </si>
  <si>
    <t>Mandados Judiciais .</t>
  </si>
  <si>
    <t>*Glosa - Servidores cedidos.</t>
  </si>
  <si>
    <t>SES/COFP, SES/GMAE-14421 E SES/SUPECC-03082.</t>
  </si>
  <si>
    <t>Glosa - Serviços não implementados ainda na unidade.</t>
  </si>
  <si>
    <t>SES/GMAE-14421 E SES/SUPECC-03082.</t>
  </si>
  <si>
    <t>*Glosa - Serviços não implementados ainda na unidade.</t>
  </si>
  <si>
    <t>Glosa - Não cumprimento de Metas Contratuais.</t>
  </si>
  <si>
    <t>01/07 a 31/12/23</t>
  </si>
  <si>
    <t>SES/COMACG-20549 E SES/SUPECC-03082.</t>
  </si>
  <si>
    <t>01/12/22 a 31/05/23</t>
  </si>
  <si>
    <t>Outras Glosas- Glossa Contrato de gestão</t>
  </si>
  <si>
    <t>Organização Social Contratada : ASSOCIAÇÃO DE GESTÃO, INOVAÇÃO E RESULTADOS EM SAÚDE - AGIR</t>
  </si>
  <si>
    <t>CNPJ: 05.029.600/0002-87</t>
  </si>
  <si>
    <t>Unidade Gerida: HOSPITAL ESTADUAL DA CRIANÇA E DO ADOLESCENTE - HECAD</t>
  </si>
  <si>
    <t>Contrato de Gestão  nº 20/2023-SES/GO</t>
  </si>
  <si>
    <t>Previsão de Repasse Mensal do Contrato de Gestão/ADITIVO - Custeio : R$ 12.345.773,26 Processo nº: 202100010054420</t>
  </si>
  <si>
    <t>Valor Estimado no Contrato de Gestão</t>
  </si>
  <si>
    <t>Glosa - Servidores cedidos (Diferença do ajuste de folha - valor da folha menor que o previsto no Contrato).</t>
  </si>
  <si>
    <t>*Glosa - Servidores cedidos (Diferença do ajuste de folha - valor da folha menor que o previsto no Contrato).</t>
  </si>
  <si>
    <t>Glosa- Concessionárias (faturas da energia, saneamento e telefonia).</t>
  </si>
  <si>
    <t>Nota Explicativa: 8. Pagamentos (repasses – Restos a Pagar) -  Repasse referente ao Custeio - Referências:  novembro/23 Ordem de Pagamento 2023.2850.098.00051.019........R$ 29.056,93 e 9. Pagamentos de Despesas de Exercícios Anteriores - DEA - (Natureza Despesa 3.3.50.92.83) 5º Apostilamento: Piso Nacional de Enfermagem - Referência dezembro/23 Ordem de Pagamento 2024.2850.156.00002.001..................R$ 290.383,56</t>
  </si>
  <si>
    <t>Organização Social Contratada : INSTITUTO DE DESENVOLVIMENTO TECNOLÓGICO E HUMANO – IDTECH</t>
  </si>
  <si>
    <t>CNPJ: 07.966.540/0001-73</t>
  </si>
  <si>
    <t>Unidade Gerida:  Rede Estadual de Hemocentros (Rede HEMO).</t>
  </si>
  <si>
    <t xml:space="preserve">Contrato de Gestão nº: Nº 070/2018-SES/GO </t>
  </si>
  <si>
    <t>Previsão de Repasse Mensal do Contrato de Gestão/ADITIVO - Custeio : R$ 4.100.713,03         Processo nº: 201600010020610</t>
  </si>
  <si>
    <t>ago.-25</t>
  </si>
  <si>
    <t>ago.-26</t>
  </si>
  <si>
    <t>ago.-27</t>
  </si>
  <si>
    <t>ago.-28</t>
  </si>
  <si>
    <t>ago.-29</t>
  </si>
  <si>
    <t>ago.-30</t>
  </si>
  <si>
    <t>ago.-31</t>
  </si>
  <si>
    <t>3.1.91.11.10</t>
  </si>
  <si>
    <t>Outras Glosas.Diferença do ajuste de folha - valor da folha menor que o previsto no Contrato</t>
  </si>
  <si>
    <t>Organização Social Contratada : INSTITUTO DE GESTÃO E HUMANIZAÇÃO – IGH</t>
  </si>
  <si>
    <t>CNPJ: 11.858.570/0005-67</t>
  </si>
  <si>
    <t>Unidade Gerida: Hospital Estadual da Mulher - HEMU</t>
  </si>
  <si>
    <t xml:space="preserve">Contrato de Gestão nº 131/2012 SES/GO </t>
  </si>
  <si>
    <t>Previsão de Repasse Mensal do Contrato de Gestão/ADITIVO - Custeio : R$ 9.142.890,10  Processo nº: 201100010015037</t>
  </si>
  <si>
    <t xml:space="preserve">Previsão de Repasse Mensal do Contrato de Gestão/ADITIVO - Investimentos : R$ Processo nº: 
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</si>
  <si>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</si>
  <si>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23/12/22 a 22/06/23</t>
  </si>
  <si>
    <t>.</t>
  </si>
  <si>
    <t>Organização Social Contratada : INSTITUTO DE MEDICINA, ESTUDOS E DESENVOLVIMENTO - IMED</t>
  </si>
  <si>
    <t>CNPJ: 19.324.171/0004-47</t>
  </si>
  <si>
    <t>Unidade Gerida: HOSPITAL ESTADUAL DE TRINDADE WALDA FERREIRA DOS SANTOS - HETRIN</t>
  </si>
  <si>
    <t xml:space="preserve">Contrato de Gestão nº 037/2019 - SES </t>
  </si>
  <si>
    <t>Previsão de Repasse Mensal do Contrato de Gestão/ADITIVO - Custeio : R$  5.796.227,99  Processo nº: 201900010008727</t>
  </si>
  <si>
    <t>25-02 a 24-08-23</t>
  </si>
  <si>
    <t>Outras Glosas- Diferença do ajuste de folha - valor da folha menor que o previsto no Contrato.</t>
  </si>
  <si>
    <t>Nota Explicativa: 8. Pagamentos (repasses – Restos a Pagar) - Repasse referente ao Custeio - Referências: novembro/23 Ordem de Pagamento 2023.2850.098.00135.014........R$ 25.038,29, 2023.2850.098.00135.015........R$ 6.273,99 e dezembro/23 Ordem de Pagamento 2023.2850.098.00135.016........R$ 30.388,00, 2023.2850.098.00135.017..............R$ 6.166,59,  Repasse referente ao Piso Nacional de Enfermagem: Referência novembro/23 Ordem de Pagamento 2023.2850.096.00122.001..............R$ 2.432,54 e 13 º 2023.2850.096.00123.001...............R$ 89.529,43 e 9. Pagamentos de Despesas de Exercícios Anteriores - DEA - (Natureza Despesa 3.3.50.92.83) 2º Apostilamento: Piso Nacional de Enfermagem - Referência dezembro/23 Ordem de Pagamento 2024.2850.156.00023.001..................R$ 132.730,12</t>
  </si>
  <si>
    <t>Organização Social Contratada : INSTITUTO DE DESENVOLVIMENTO TECNOLÓGICO E HUMANO - IDTECH</t>
  </si>
  <si>
    <t>07.966.540/0004-16</t>
  </si>
  <si>
    <t>Unidade Gerida: HOSPITAL ESTADUAL Dr. ALBERTO RASSI - HGG</t>
  </si>
  <si>
    <t xml:space="preserve">Contrato de Gestão nº: 024/2012 - SES  </t>
  </si>
  <si>
    <t>Vigência do Contrato de Gestão - Início  13/03/2012 Término 12/03/2013 / 15º Termo Aditivo: Início 13/03/2022 Término 12/03/2024 /16º Termo Aditivo: Início 13/03/2023 Término 12/03/2024 / 17º Termo Aditivo: Início 13/03/2024 Término 12/03/2026</t>
  </si>
  <si>
    <t>Previsão de Repasse Mensal do Contrato de Gestão/ADITIVO - Custeio : R$  15.280.646,52  Processo nº 201100010013921</t>
  </si>
  <si>
    <t>13/03 a 12/09/23</t>
  </si>
  <si>
    <t>Outras Glosas- Devolução de valores .</t>
  </si>
  <si>
    <t xml:space="preserve"> SES/GMAE-14421 E SES/SUPECC-03082.</t>
  </si>
  <si>
    <t>Nota Explicativa: 8. Pagamentos (repasses – Restos a Pagar) - Repasse referente ao Custeio: Referências: novembro/23 Ordem de Pagamento 2023.2850.098.00125.012........R$ 5.418,46 e 2023.2850.098.00125.012........R$ 8.266,67 , Repasse Ressarcimento Transplante: Referência setembro/23 Ordem de Pagamento 2023.2850.046.00044.001........R$ 42.309,12, outubro/23 Ordem de Pagamento 2023.2850.046.00046.001......R$ 34.092,84 e  novembro/23  Ordem de Pagamento 2023.2850.046.00045.002........R$ 886.619,77, 2023.2850.046.00043.001..............R$ 6.802,90.</t>
  </si>
  <si>
    <t>Organização Social Contratada : INSTITUTO BRASILEIRO DE GESTÃO COMPARTILHADA - IBGC</t>
  </si>
  <si>
    <t>21.236.845/0001-50</t>
  </si>
  <si>
    <t>Unidade Gerida: HOSPITAL ESTADUAL DE ITUMBIARA SÃO MARCOS</t>
  </si>
  <si>
    <t>Contrato de Gestão nº: 038/2022  - SES</t>
  </si>
  <si>
    <t>Vigência do Contrato de Gestão - Início 01/06/2022 Término 09/11/2023  / 1º Apostilamento 01/05 a 31/08/23</t>
  </si>
  <si>
    <t>Previsão de Repasse Mensal do Contrato de Gestão/ADITIVO - Custeio : R$ 13.942.515,20 Processo nº: 202000010037536</t>
  </si>
  <si>
    <t>Competência do Repasse (mês/ano)</t>
  </si>
  <si>
    <t>Período da Execução da Glosa (mês/ano)</t>
  </si>
  <si>
    <t>Nota Explicativa:8. Pagamentos (repasses – Restos a Pagar):   Repasse referente ao Custeio - Referências: novembro/23 2023.2850.098.00018.019........R$ 17.070,83,  Repasse referente ao Custeio - Referências: novembro/23 - R$ 856.949,96 (2023.2850.098.00018.020........R$ 500.000,00, 2023.2850.098.00018.021........R$ 90.003,82, 2023.2850.098.00018.022........R$ 266.946,14),  Repasse referente ao Custeio - R$ 935.465,02 (Referências: setembro/23 2023.2850.098.00018.026........R$ 30.112,18, Referências: novembro/23 2023.2850.098.00018.023........R$ 100.311,86, 2023.2850.098.00018.024........R$ 673.009,88, 2023.2850.098.00018.025........R$ 65.154,60, 2023.2850.098.00018.027........R$ 66.876,50), Repasse referente ao Custeio -R$ 457.632,10 (Referências: novembro/23 2023.2850.098.00018.028........R$ 371.784,42, 2023.2850.098.00018.029........R$ 85.847,68), Repasse referente ao Custeio - Referências: novembro/23 2023.2850.098.00018.030........R$ 28.313,69 e 9. Pagamentos de Despesas de Exercícios Anteriores - DEA: Repasse referente ao Custeio - Processo 202000010037536 Natureza de Despesa 3.3.50.92.83 R$ 1.263.817,61 (Ordem de Pagamento: Referências: novembro/22 2024. 2850.061.00061.001........R$ 500.000,00,  2850.061.00061.002........R$ 763.817,61), R$ 4.840.597,59 (Ordem de Pagamento: Referências: novembro/22 2024. 2850.061.00061.003........R$ 1.818.618,99, Referências: dezembro/22 2024.2850.061.00061.003....... R$ 1.177.476,66, 2024.2850.061.00061.004....... R$ 163.302,09, 2024.2850.061.00061.005....... R$ 1.681.200,51), Ordem de Pagamento: Referências: dezembro/22 2024. 2850.061.00061.006........R$ 3.905,01</t>
  </si>
  <si>
    <t>Fonte:Contratos de Gestão e Aditivos contidos no processo e Portal Transparência: saude.go.gov.br  e Sistema SIOFINET - Portal.go.gov.br.</t>
  </si>
  <si>
    <t>Organização Social Contratada : HOSPITAL E MATERNIDADE THEREZINHA DE JESUS</t>
  </si>
  <si>
    <t>CNPJ: 21.583.042/0001-72</t>
  </si>
  <si>
    <t>Contrato de Gestão nº:  93/2023 /SES</t>
  </si>
  <si>
    <t>Previsão de Repasse Mensal do Contrato de Gestão/ADITIVO - Custeio : R$ 13.942.515,20   Processo nº: 202300010063736</t>
  </si>
  <si>
    <t>Nota Explicativa: 8. Pagamentos (repasses – Restos a Pagar) - Repasse referente ao Custeio - Referências: novembro/23 Ordem de Pagamento 2023.2850.163.00002.001........R$ 42.837,28 e dezembro/23 Ordem de Pagamento 2023.2850.163.00002.002........R$ 35.527,19, 2023.2850.163.00003.001..............R$ 36.958,02, 2023.2850.163.00003.002..............R$ 5.012.136,33 e 9. Pagamentos de Despesas de Exercícios Anteriores - DEA - (Natureza Despesa 3.3.50.92.83) 2º Apostilamento: Piso Nacional de Enfermagem - Referência dezembro/23 Ordem de Pagamento 2024.2850.156.00020.001..................R$ 262.564,14</t>
  </si>
  <si>
    <t>Organização Social Contratada : FUNDAÇÃO UNIVERSITÁRIA EVANGÉLICA – FUNEV</t>
  </si>
  <si>
    <t>CNPJ: 07.776.237/0001-08</t>
  </si>
  <si>
    <t>Unidade Gerida: HOSPITAL ESTADUAL DE SÃO LUIS DE MONTES BELOS Dr.GERALDO LANDÓ</t>
  </si>
  <si>
    <t>Contrato de Gestão nº 94/2023 /SES</t>
  </si>
  <si>
    <t>Previsão de Repasse Mensal do Contrato de Gestão/ADITIVO - Custeio : R$ 3.688.301,27  Processo nº:  202300010063737</t>
  </si>
  <si>
    <t>Nota Explicativa: 8. Pagamentos (repasses – Restos a Pagar) - Repasse referente ao Custeio - Referências: novembro/23 Ordem de Pagamento 2023.2850.098.00151.002........R$ 34.385,29 e dezembro/23 Ordem de Pagamento 2023.2850.098.00151.003........R$ 50.045,21, 2023.2850.098.00151.004..............R$ 4.172,62 e 9. Pagamentos de Despesas de Exercícios Anteriores - DEA - (Natureza Despesa 3.3.50.92.83) 2º Apostilamento: Piso Nacional de Enfermagem - Referência dezembro/23 Ordem de Pagamento 2024.2850.156.00021.001..................R$ 119.937,36</t>
  </si>
  <si>
    <t>Nota Explicativa:</t>
  </si>
  <si>
    <t>Unidade Gerida: Hospital Estadual e Maternidade Nossa Senhora de Lourdes - HEMNSL</t>
  </si>
  <si>
    <t>Termo de Transferência de Gestão  nº 001/2013-SES/GO</t>
  </si>
  <si>
    <t>Previsão de Repasse Mensal do Contrato de Gestão/ADITIVO - Custeio : R$ 2.134.711,08 Processo nº: 201100010015037</t>
  </si>
  <si>
    <t>Outras Glosas - Diferença do ajuste de folha - valor da folha menor que o previsto no Contrato.</t>
  </si>
  <si>
    <t>Organização Social Contratada : INSTITUTO CEM - CENTRO HOSPITALAR DE ATENÇÃO E EMERGÊNCIAS MÉDICAS</t>
  </si>
  <si>
    <t>CNPJ: 12.053.184/0005-60</t>
  </si>
  <si>
    <t>Unidade Gerida: Policlínica Estadual da Região Sudoeste – Unidade Quirinópolis</t>
  </si>
  <si>
    <t xml:space="preserve">Contrato de Gestão nº: 001/2021 - SES </t>
  </si>
  <si>
    <t>Previsão de Repasse Mensal do Contrato de Gestão; R$ 2.326.223,65  Processo nº: 201900010038461</t>
  </si>
  <si>
    <t>14/04 a 13/10/23</t>
  </si>
  <si>
    <t>Nota Explicativa:8. Pagamentos (repasses – Restos a Pagar) - Repasse referente ao Custeio - Referências: novembro/23 Ordem de Pagamento 2023.2850.098.00011.023........R$ 27.024,49 e dezembro/23  Ordem de Pagamento 2023.2850.098.00011.024.............R$  34.922,24 e 9. Pagamentos de Despesas de Exercícios Anteriores - DEA - (Natureza Despesa 3.3.50.92.83) 5º Apostilamento: Piso Nacional de Enfermagem - Referência dezembro/23 Ordem de Pagamento 2024.2850.156.00026.001..................R$ 23.852,25</t>
  </si>
  <si>
    <t>Organização Social Contratada :INSTITUTO DE PLANEJAMENTO E GESTAO DE SERVICOS ESPECIALIZADOS - IPGSE</t>
  </si>
  <si>
    <t>CNPJ: 18.176.322/0001-51</t>
  </si>
  <si>
    <t>Termo de Colaboração nº 93/2024 - SES</t>
  </si>
  <si>
    <t>Vigência do Contrato de Gestão - Início 16/07/2024  Término 21/01/2025 .</t>
  </si>
  <si>
    <t>Previsão de Repasse Mensal do Contrato de Gestão; R$ 2.326.223,65  Processo nº: 202400010044547</t>
  </si>
  <si>
    <t>Contrato de Gestão nº 43/2022 - SES</t>
  </si>
  <si>
    <t>Vigência do Contrato de Gestão - Início 13/06/2022  Término 09/11/2023 / 1º Apostilamento 01/05 a 31/08/23</t>
  </si>
  <si>
    <t>Previsão de Repasse Mensal do Contrato de Gestão/ADITIVO - Custeio : R$ 3.688.301,27 Processo nº:  202000010030294</t>
  </si>
  <si>
    <t xml:space="preserve">Nota Explicativa: 8. Pagamentos (repasses – Restos a Pagar) -  Repasse referente ao Custeio - Referências: novembro/23 R$ 2023.2850.096.00034.003........R$ 84.453,62; 142.624,41 (2023.2850.096.00034.004........R$ 128.190,79, 2023.2850.096.00034.005........R$ 14.433,62)
</t>
  </si>
  <si>
    <t>ORGANIZAÇÕES SOCIAIS</t>
  </si>
  <si>
    <t>UNIDADE</t>
  </si>
  <si>
    <t>EXERCÍCIO DE REFERÊNCIA</t>
  </si>
  <si>
    <t>MÊS DE REFERÊNCIA</t>
  </si>
  <si>
    <t xml:space="preserve">VALOR TOTAL PREVISTO NO CONTRATO R$ </t>
  </si>
  <si>
    <t>VALOR ESTIMADO DE FOLHA/OUTROS PREVISTO NO CONTRATO</t>
  </si>
  <si>
    <t>DOCUMENTO</t>
  </si>
  <si>
    <t>GLOSA PESSOAL R$</t>
  </si>
  <si>
    <t>GLOSA PESSOAL- APLICADA R$</t>
  </si>
  <si>
    <t>GLOSA RESID.MEDICA- APLICADA R$</t>
  </si>
  <si>
    <t xml:space="preserve">DIFERENÇA GLOSA PESSOAL APLICADA/PLANILHA GEFIC E OUTROS R$ </t>
  </si>
  <si>
    <t>GLOSA CONTRATOS/ EMPRESA - R$</t>
  </si>
  <si>
    <t>GLOSA CELG/ SANEAGO R$</t>
  </si>
  <si>
    <t>GLOSA CONTRATOS/ GESTÃO - R$</t>
  </si>
  <si>
    <t>REDUÇÃO VALORES/ CONTRATOS/ GESTÃO R$</t>
  </si>
  <si>
    <t>PAGAMENTO VIA REG.DESPESA</t>
  </si>
  <si>
    <t>GLOSA PROJEÇÃO CAC</t>
  </si>
  <si>
    <t>SALDO DEVOLVIDO R$</t>
  </si>
  <si>
    <t>GLOSSA RETENÇÃO E TRANSF. VALORES</t>
  </si>
  <si>
    <t>TOTAL GLOSAS - R$</t>
  </si>
  <si>
    <t>TOTAL DIFERENÇA E RESTITUIÇÕES/ CRÉDITOS ADICIONAIS - R$</t>
  </si>
  <si>
    <t>TOTAL GERAL     DEVIDO - R$</t>
  </si>
  <si>
    <t>TOTAL GERAL     DEVIDO - CUSTEIO (TESOURO)  R$</t>
  </si>
  <si>
    <t>REFERÊNCIA</t>
  </si>
  <si>
    <t>SALDO PAGO - R$</t>
  </si>
  <si>
    <t>SALDO A PAGAR- R$</t>
  </si>
  <si>
    <t>IDTECH</t>
  </si>
  <si>
    <t>HGG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</si>
  <si>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</si>
  <si>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</si>
  <si>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</si>
  <si>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</si>
  <si>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</si>
  <si>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</si>
  <si>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</si>
  <si>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</si>
  <si>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</si>
  <si>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</si>
  <si>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</si>
  <si>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</si>
  <si>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HEMU</t>
  </si>
  <si>
    <t>IGH</t>
  </si>
  <si>
    <t>MNSL</t>
  </si>
  <si>
    <t>AGIR</t>
  </si>
  <si>
    <t>HUGOL</t>
  </si>
  <si>
    <t>COMUNIDADE LUZ</t>
  </si>
  <si>
    <t>CRESM</t>
  </si>
  <si>
    <t>HEMOCENTRO</t>
  </si>
  <si>
    <t>IMED</t>
  </si>
  <si>
    <t>HETRIN-IMED</t>
  </si>
  <si>
    <t>CEM</t>
  </si>
  <si>
    <t>POLICL.QUIRINOPOLIS-CEM</t>
  </si>
  <si>
    <t>HCN-IMED</t>
  </si>
  <si>
    <t>FUNEV</t>
  </si>
  <si>
    <t>POLICL.SLMBELOS-FUNEV</t>
  </si>
  <si>
    <t>HMTJESUS</t>
  </si>
  <si>
    <t>POLICL.GOIAS-HMTJESUS</t>
  </si>
  <si>
    <t>HECAD-AGIR</t>
  </si>
  <si>
    <t>HOSP.EST.ITUMBIARA-HMTJESUS</t>
  </si>
  <si>
    <t>HOSP.EST.SLMBELOS-FUNEV</t>
  </si>
  <si>
    <t>EQUATORIA</t>
  </si>
  <si>
    <t>FOLHA</t>
  </si>
  <si>
    <t>SES/COFP-5073, /GMAE-14421 E SES/SUPECC-03082.</t>
  </si>
  <si>
    <t>Glosa -Programa de Residência Médica (Suspensão dos pagamentos das bolsas de residência).</t>
  </si>
  <si>
    <t>Nota Explicativa: 8. Pagamentos (repasses – Restos a Pagar) - 2º Termo Aditivo: Repasse referente ao Custeio - Referências: outubro/23  Ordem de Pagamento 2023.2850.096.00160.001........R$ 105.842,34 e Ordem de Pagamento 2023.2850.098.001157.008........R$ 159.241,22, novembro/23 Ordem de Pagamento 2023.2850.098.00157.006........R$ 1.472,52 e  Ordem de Pagamento 2023.2850.098.001157.008........R$ 398.103,04 e dezembro/23 Ordem de Pagamento  2023.2850.098.00157.007........R$ 67.018,27 e Ordem de Pagamento 2023.2850.098.001157.008........R$ 398.103,04.</t>
  </si>
  <si>
    <t>Nota Explicativa: 8. Pagamentos (repasses – Restos a Pagar) - 14º Termo Aditivo: Repasse referente ao Custeio - Referências: novembro/23 Ordem de Pagamento 2023.2850.163.00001.002........R$ 280.011,89 e dezembro/23 Ordem de Pagamento  2023.2850.163.00001.001........R$ 710.751,63 e  15º Termo Aditivo: Ordem de Pagamento 2023.2850.098.00040.005...........R$ 148.613,33: 9. Pagamentos de Despesas de Exercícios Anteriores - DEA - (Natureza Despesa 3.3.50.92.83) Custeio -  15º Termo Aditivo: Referência dezembro/23 Ordem de Pagamento 2024.2850.061.00046.001............R$ 2.420.858,08, 2024.2850.061.00049.001.......................R$ 17.245,95, R$ 298.276,06 e 2024.2850.061.00105.001...........R$ 11.335,39- Natureza de despesa 3.3.50.92.83 Piso nacional de enfermagem, Ordem  de Pagamento 2024.2850.156.00038.002 dez/23, processo 201100010015037</t>
  </si>
  <si>
    <t>Nota Explicativa: 8. Pagamentos (repasses – Restos a Pagar) - Repasse referente ao Custeio - 12º Termo Aditivo - Referências: novembro/23 Ordem de Pagamento 2023.2850.098.00112.003........R$ 11.124,52,  2023.2850.098.00056.022........R$ 106.208,10 e dezembro/23 Ordem de Pagamento 2023.2850.098.00056.021........R$ 220.088,18, 2023.2850.098.00056.023..............R$ 42.569,12 e 9. Pagamentos de Despesas de Exercícios Anteriores - DEA - (Natureza Despesa 3.3.50.92.83) 12º Termo Aditivo:custeio - Referência dezembro/23 Ordem de Pagamento 2024.2850.061.00050.001..................R$ 569.256,28, R$ 76.941,07 - Natureza de despesa 3.3.50.92,83 Piso nacional de enfermagem, dez/23, processo 201100010015037.</t>
  </si>
  <si>
    <t>Glosa - Retenção Judicial - Trabalhista</t>
  </si>
  <si>
    <t>PGE/PROT-10237, SES/GAB-03076</t>
  </si>
  <si>
    <t>Vigência do Contrato de Gestão - Início 14/01/2021  Término 13/04/2025 / 1ºTermo Aditivo: Início: 08/09/2022 Término 25/07/2024 / 1º Apostilamento 01/05 a 31/08/23 /  2º Apostilamento 01/05 a 30/09/23 / 3º Apostilamento 01/10 a 31/10/23 / 4º Apostilamento 01/11 a 30/11/23 / 5º Apostilamento 01/12 a 31/12/2023 /6º Apostilamento 01/01 a 31/01/2024 / 7º Apostilamento 01/02 a 28/02/2024 / 8º Apostilamento 01/03 a 31/03/24 / 9º Apostilamento 01/04 a 30/04/24  / 10º Apostilamento 01/05 a 31/05/24  / 11º Apostilamento 01/06 a 30/06/24  / 12º Apostilamento 01/07 a 25/007/24 .</t>
  </si>
  <si>
    <t>Mês/Ano: Janeiro a Setembro/2024</t>
  </si>
  <si>
    <t>Vigência do Contrato de Gestão - Início 31/07/14 Término 30/07/18 / 7º Termo Aditivo:Início 26/07/22 Término 25/07/24 / 8º Termo Aditivo:Início 01/03/24 Término 25/07/24 /1º Apostilamento 01/05 a 31/08/23 / 2º Apostilamento 01/09 a 30/09/23 / 3º Apostilamento 01/10 a 31/10/23  / 4º Apostilamento 01/11 a 30/11/23  / 5º Apostilamento 01/12 a 31/12/23  / 6º Apostilamento 01/01 a 31/01/24 / 7º Apostilamento 01/02 a 28/02/24, / 8º Apostilamento 01/03 a 31/03/24 / 9º Apostilamento 01/04 a 30/04/24 / 10º Apostilamento 01/05 a 31/05/24  / 11º Apostilamento 01/06 a 30/06/24 / 12º Apostilamento 01/07 a 31/07/24 / 13º Apostilamento 01/08 a 31/08/24 / 14º Apostilamento 01/09 a 30/09/24  .</t>
  </si>
  <si>
    <t>Vigência do Contrato de Gestão -       Início 19/10/2018    Término 18/10/2022     /1º  Termo Aditivo: Início 19/10/2022 Término 18/10/2023 / 2º  Termo Aditivo: Início 19/10/2023 Término 18/10/2024  / 3º  Termo Aditivo: Início 19/10/2024 Término 18/10/2027</t>
  </si>
  <si>
    <t>SES/GAAL-11410,  E SES/SUPECC-03082.</t>
  </si>
  <si>
    <t>*GlosaFundo Rescisório</t>
  </si>
  <si>
    <t>SES/GAAL-11410,  SES/SUPECC-03082.</t>
  </si>
  <si>
    <t>SES/COFP, E SES/SUPECC-03082.</t>
  </si>
  <si>
    <t>SES/COFP,  E SES/SUPECC-03082.</t>
  </si>
  <si>
    <t>SES/COFP,  SES/CGC/SUPECC-19837.</t>
  </si>
  <si>
    <t>SES/GAAL-11410, E SES/SUPECC-03082.</t>
  </si>
  <si>
    <t>SES/COFP,1 E SES/SUPECC-03082.</t>
  </si>
  <si>
    <t xml:space="preserve">*Glosa - Fundo Rescisório </t>
  </si>
  <si>
    <t>Glosa - Leitos UTI (não estão em funcionamento)</t>
  </si>
  <si>
    <t>Mês/Ano: Janeiro a Outubro/2024</t>
  </si>
  <si>
    <t>*Outras Glosas- Fundo Rescisório</t>
  </si>
  <si>
    <t>SES/SUPECC-03082</t>
  </si>
  <si>
    <t>Outras Glosas- Ajuste Liberação de Leitos</t>
  </si>
  <si>
    <t>3.1.90.11.13</t>
  </si>
  <si>
    <t>3.1.90.11.11</t>
  </si>
  <si>
    <t>SES/COFP E SES/SUPECC-03082.</t>
  </si>
  <si>
    <t>SES/COFPE SES/SUPECC-03082.</t>
  </si>
  <si>
    <t>3.1.90.11.14</t>
  </si>
  <si>
    <t>SES/COFP, SES/GMAE- E SES/SUPECC-03082.</t>
  </si>
  <si>
    <t>3.1.90.11.12</t>
  </si>
  <si>
    <t>Nota Explicativa: 8. Pagamentos (repasses – Restos a Pagar) -  Repasse referente ao Custeio - Referências:  novembro/23 Ordem de Pagamento 2023.2850.163.00013.001........R$ 87.660,77 e dezembro/23 Ordem de Pagamento 2023.2850.098.00032.023........R$  58.681,06, (Natureza Despesa 4.4.50.42,05) Investimento: Processo 202200010001019: Ordem de Pagamento 2023.2850.103.00029.004............R$ 76.454,40 e 9. Pagamentos de Despesas de Exercícios Anteriores - DEA - (Natureza Despesa 3.3.50.92.83) 5º Apostilamento: Piso Nacional de Enfermagem - Referência dezembro/23 Ordem de Pagamento 2024.2850.156.00014.001..................R$ 337.679,30</t>
  </si>
  <si>
    <t>Vigência do Contrato de Gestão - Início 01/12/2021   Término 31/11/2025      / 1º Termo Aditivo: Início 01/03/2023 Término 31/11/2025 / 2º Termo Aditivo: Início 01/03/2024 Término 31/11/2025/ 1º Apostilamento 01/05 a 31/08/23 / 2º Apostilamento 01/05 a 31/09/23 / 3° Apostilamento 01/10 a 31/10/23  /  4° Apostilamento 01/11 a 30/11/23  / 5° Apostilamento 01/12 a 31/12/23 / 6° Apostilamento 01/01 a 31/01/24 / 7° Apostilamento 01/02 a 28/02/24  / 8º Apostilamento 01/03 a 31/03/24  / 9º Apostilamento 01/04 a 30/04/24 / 10º Apostilamento 01/05 a 31/05/24  / 11º Apostilamento 01/06 a 30/06/24   / 12º Apostilamento 01/07 a 31/07/24 / 13º Apostilamento 01/08 a 31/08/24 / 14º Apostilamento 01/09 a 30/09/24 / 15º Apostilamento 01/10 a 31/10/24 .</t>
  </si>
  <si>
    <t xml:space="preserve">Vigência do Contrato de Gestão - Início 12/04/2023 Término 11/04/2026 / 1º Termo Aditivo Início 01/07/2023 Término 11/04/2026 /1º Apostilamento 01/05 a 31/08/23 / 2º Apostilamento 01/05 a 30/09/23 / 3° Apostilamento 01/10 a 31/10/23 / 4º Apostilamento 01/11 a 30/11/2023 /  5º Apostilamento 01/12 a 31/12/2023 / 6º Apostilamento 01/01 a 31/01/2024 / 7º Apostilamento 01/02 a 28/02/2024 /8º Apostilamento 01/03 a 31/03/2024 / 9º Apostilamento 01/04 a 30/04/24 / 10º Apostilamento 01/05 a 31/05/24   / 12º Apostilamento 01/06 a 30/06/24 / 13º Apostilamento 01/07 a 31/07/24 / 14º Apostilamento 01/08 a 31/08/24 / 15º Apostilamento 01/09 a 30/09/24  / 16º Apostilamento 01/10 a 31/10/24 .  </t>
  </si>
  <si>
    <t>Vigência do Contrato de Gestão - Início 29/06/2012 Término 28/06/2013 / 14º Termo Aditivo: Início 23/12/2022  Término 22/12/2023  / 15º Termo Aditivo: Início 23/12/2023  Término 22/12/2024/ 1º Apostilamento 01/05 a 31/08/23 / 2º Apostilamento 01/05 a 30/09/23 /  3º Apostilamento 01/10 a 31/10/23  /  4º Apostilamento 01/11 a 30/11/23   / 5º Apostilamento 01/12/23 a 30/06/24 / 6º Apostilamento 01/07 a 31/07/24 / 7º Apostilamento 01/08 a 31/08/24 / 8º Apostilamento 01/09 a 30/09/24  / 9º Apostilamento 01/10 a 31/10/24 .</t>
  </si>
  <si>
    <t>Vigência do Contrato de Gestão - Início 25/08/2019 Término 24/08/23 / 2º Termo Aditivo: Início 25/03/21 Término 24/08/23 e 3º Termo Aditivo: Início 20/07/22 Término 24/08/23 / 4º Termo Aditivo  Início 25/08/23 Término 24/08/27 / 1° Apostilamento 01/05 a 30/09/23 / 2° Apostilamento 01/10 a 31/10/23  / 3° Apostilamento 01/11 a 30/11/23 / 4° Apostilamento 01/12 a 31/12/23 / 5º Apostilamento 01/01 a 30/04/24 / 6º Apostilamento 01/05 a 31/05/24   / 7º Apostilamento 01/06 a 30/06/24 / 8º Apostilamento 01/07 a 31/07/24 / 9º Apostilamento 01/08 a 31/08/24 / 10º Apostilamento 01/09 a 30/09/24 / 11º Apostilamento 01/10 a 31/10/24 .</t>
  </si>
  <si>
    <t>Vigência do Contrato de Gestão -  Início  10/11/2023      Término  09/05/2024  - 1º Apostilamento 01/11 a 30/11/23 / 2º Apostilamento 01/12 a 31/12/23 / 4º Apostilamento 01/01 a 31/01/24 / 5º Apostilamento 01/02 a 28/02/24 / 6º Apostilamento 01/03 a 31/03/24  / 7º Apostilamento 01/04 a 30/06/24 / 8º Apostilamento 01/07 a 31/07/24 / 09º Apostilamento 01/08 a 31/08/24 / 10º Apostilamento 01/09 a 30/09/24   / 11º Apostilamento 01/10 a 31/10/24 .</t>
  </si>
  <si>
    <t>Vigência do Contrato de Gestão -  Início  10/11/2023      Término  09/05/2024  – 1º Termo Aditivo  Início  08/05/2024      Término  08/11/2024 / 1º Apostilamento 01/11 a 30/11/23 \ 2º Apostilamento 01/12 a 31/12/23 \ 3º Apostilamento 01/01 a 31/01/24 \ 4º Apostilamento 01/02 a 28/02/24 / 5º Apostilamento 01/03 a 31/03/24  /6º Apostilamento 01/04 a 30/06/24 / 7º Apostilamento 01/07 a 31/07/24 / 8º Apostilamento 01/08 a 31/08/24 / 9º Apostilamento 01/09 a 30/09/24  / 10º Apostilamento 01/10 a 31/10/24 .</t>
  </si>
  <si>
    <t>Vigência do Contrato de Gestão - Início 01/12/2013 Término 28/06/2014 /  11º Termo Aditivo: Início 23/12/2022   Término 22/12/2023 / 12º Termo Aditivo: Início 23/12/2023   Término 22/12/2024 /1º Apostilamento 01/05 a 31/08/23 /  2º Apostilamento 01/05 a 30/09/23 /  3º Apostilamento 01/10 a 31/10/23 / 4º Apostilamento 01/11 a 30/11/23  / 5º Apostilamento 01/12/23 a 30/06/24 / 6º Apostilamento 01/07 a 31/07/24 / 7º Apostilamento 01/08 a 31/08/24 / 8º Apostilamento 01/09 a 30/09/24 / 9º Apostilamento 01/10 a 31/10/24 .</t>
  </si>
  <si>
    <t>SES/COFP,  SES/CGC-19837 E SES/SUPECC-03082.</t>
  </si>
  <si>
    <t>201300010015939</t>
  </si>
  <si>
    <t>SES/GAAL-11410,  SES/CGC-19837 E SES/SUPECC-03082.</t>
  </si>
  <si>
    <t xml:space="preserve"> SES/CGC-19837 E SES/SUPECC-03082.</t>
  </si>
  <si>
    <t>201600010020610</t>
  </si>
  <si>
    <t>201100010015037</t>
  </si>
  <si>
    <t>25-08 A 31-12-23</t>
  </si>
  <si>
    <t>201100010013921</t>
  </si>
  <si>
    <t>202300010063736</t>
  </si>
  <si>
    <t>202300010063737</t>
  </si>
  <si>
    <t xml:space="preserve">Glosa- Concessionárias (faturas da energia).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</si>
</sst>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&quot;R$ &quot;* #,##0.00_-;&quot;-R$ &quot;* #,##0.00_-;_-&quot;R$ &quot;* \-??_-;_-@_-"/>
    <numFmt numFmtId="165" formatCode="_(* #,##0.00_);_(* \(#,##0.00\);_(* \-??_);_(@_)"/>
    <numFmt numFmtId="166" formatCode="* #,##0.00\ ;* \(#,##0.00\);* \-#\ ;@\ "/>
    <numFmt numFmtId="167" formatCode="_-* #,##0.00_-;\-* #,##0.00_-;_-* \-??_-;_-@_-"/>
    <numFmt numFmtId="168" formatCode="[$-416]mmm\-yy;@"/>
    <numFmt numFmtId="169" formatCode="dd/mm/yy"/>
    <numFmt numFmtId="170" formatCode="d/m/yyyy"/>
    <numFmt numFmtId="171" formatCode="* #,##0.00\ ;\-* #,##0.00\ ;* \-00\ ;@\ "/>
    <numFmt numFmtId="172" formatCode="#,##0.00_ ;\-#,##0.00\ "/>
    <numFmt numFmtId="173" formatCode="mm/yy"/>
  </numFmts>
  <fonts count="39">
    <font>
      <sz val="11"/>
      <color rgb="FF000000"/>
      <name val="Calibri"/>
      <family val="2"/>
      <charset val="1"/>
    </font>
    <font>
      <sz val="11"/>
      <color rgb="FF9C57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name val="Calibri"/>
      <family val="2"/>
      <charset val="1"/>
    </font>
    <font>
      <sz val="11"/>
      <color theme="1"/>
      <name val="Calibri"/>
      <family val="2"/>
      <charset val="1"/>
    </font>
    <font>
      <sz val="11"/>
      <name val="Arial1"/>
      <charset val="1"/>
    </font>
    <font>
      <sz val="10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0"/>
      <name val="Arial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name val="Arial"/>
      <family val="2"/>
    </font>
    <font>
      <b/>
      <sz val="20"/>
      <color rgb="FFFFFFFF"/>
      <name val="Calibri"/>
      <family val="2"/>
      <charset val="1"/>
    </font>
    <font>
      <sz val="10"/>
      <color theme="1"/>
      <name val="Calibri"/>
      <family val="2"/>
      <charset val="1"/>
    </font>
    <font>
      <sz val="9"/>
      <color rgb="FF000000"/>
      <name val="Segoe UI"/>
      <family val="2"/>
      <charset val="1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1F497D"/>
      <name val="Calibri"/>
      <family val="2"/>
      <charset val="1"/>
    </font>
    <font>
      <sz val="12"/>
      <color rgb="FF0070C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color rgb="FF002060"/>
      <name val="Calibri"/>
      <family val="2"/>
      <charset val="1"/>
    </font>
    <font>
      <sz val="10"/>
      <name val="Calibri"/>
      <family val="2"/>
      <charset val="1"/>
    </font>
    <font>
      <sz val="10"/>
      <color rgb="FF1F497D"/>
      <name val="Calibri"/>
      <family val="2"/>
      <charset val="1"/>
    </font>
    <font>
      <u/>
      <sz val="10"/>
      <name val="Calibri"/>
      <family val="2"/>
      <charset val="1"/>
    </font>
    <font>
      <sz val="9"/>
      <color theme="1"/>
      <name val="Calibri"/>
      <family val="2"/>
      <charset val="1"/>
    </font>
    <font>
      <sz val="9"/>
      <name val="Calibri"/>
      <family val="2"/>
      <charset val="1"/>
    </font>
    <font>
      <b/>
      <sz val="9"/>
      <color rgb="FF000000"/>
      <name val="Segoe U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Segoe UI"/>
    </font>
    <font>
      <b/>
      <sz val="9"/>
      <color indexed="81"/>
      <name val="Segoe UI"/>
    </font>
    <font>
      <sz val="9"/>
      <color rgb="FF000000"/>
      <name val="Arial1"/>
      <charset val="1"/>
    </font>
  </fonts>
  <fills count="20">
    <fill>
      <patternFill patternType="none"/>
    </fill>
    <fill>
      <patternFill patternType="gray125"/>
    </fill>
    <fill>
      <patternFill patternType="solid">
        <fgColor rgb="FFFFEB9C"/>
        <bgColor rgb="FFFFD8CE"/>
      </patternFill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  <fill>
      <patternFill patternType="solid">
        <fgColor rgb="FF089385"/>
        <bgColor rgb="FF008080"/>
      </patternFill>
    </fill>
    <fill>
      <patternFill patternType="solid">
        <fgColor rgb="FF929292"/>
        <bgColor rgb="FF808080"/>
      </patternFill>
    </fill>
    <fill>
      <patternFill patternType="solid">
        <fgColor rgb="FFD9D9D9"/>
        <bgColor rgb="FFD8D8D8"/>
      </patternFill>
    </fill>
    <fill>
      <patternFill patternType="solid">
        <fgColor rgb="FFFFCC98"/>
        <bgColor rgb="FFFFD8CE"/>
      </patternFill>
    </fill>
    <fill>
      <patternFill patternType="solid">
        <fgColor theme="5" tint="0.39948728904080327"/>
        <bgColor rgb="FFFFAA95"/>
      </patternFill>
    </fill>
    <fill>
      <patternFill patternType="solid">
        <fgColor rgb="FF97C5F7"/>
        <bgColor rgb="FFB7DEE8"/>
      </patternFill>
    </fill>
    <fill>
      <patternFill patternType="solid">
        <fgColor rgb="FF98CD04"/>
        <bgColor rgb="FFAFD095"/>
      </patternFill>
    </fill>
    <fill>
      <patternFill patternType="solid">
        <fgColor rgb="FF00FF00"/>
        <bgColor rgb="FF33CCCC"/>
      </patternFill>
    </fill>
    <fill>
      <patternFill patternType="solid">
        <fgColor rgb="FFB7DEE8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theme="4" tint="0.79979857783745845"/>
        <bgColor rgb="FFD9E2F3"/>
      </patternFill>
    </fill>
    <fill>
      <patternFill patternType="solid">
        <fgColor theme="0"/>
        <bgColor rgb="FFDCCAC8"/>
      </patternFill>
    </fill>
  </fills>
  <borders count="3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CCCCCC"/>
      </right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auto="1"/>
      </bottom>
      <diagonal/>
    </border>
    <border>
      <left style="medium">
        <color auto="1"/>
      </left>
      <right/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/>
      <diagonal/>
    </border>
    <border>
      <left style="medium">
        <color auto="1"/>
      </left>
      <right style="medium">
        <color rgb="FFCCCCCC"/>
      </right>
      <top/>
      <bottom/>
      <diagonal/>
    </border>
  </borders>
  <cellStyleXfs count="38">
    <xf numFmtId="0" fontId="0" fillId="0" borderId="0"/>
    <xf numFmtId="167" fontId="33" fillId="0" borderId="0" applyBorder="0" applyProtection="0"/>
    <xf numFmtId="164" fontId="33" fillId="0" borderId="0" applyBorder="0" applyProtection="0"/>
    <xf numFmtId="0" fontId="33" fillId="0" borderId="0" applyBorder="0" applyProtection="0"/>
    <xf numFmtId="164" fontId="33" fillId="0" borderId="0" applyBorder="0" applyProtection="0"/>
    <xf numFmtId="0" fontId="1" fillId="2" borderId="0" applyBorder="0" applyProtection="0"/>
    <xf numFmtId="0" fontId="2" fillId="2" borderId="0" applyBorder="0" applyProtection="0"/>
    <xf numFmtId="0" fontId="3" fillId="0" borderId="0"/>
    <xf numFmtId="0" fontId="33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33" fillId="0" borderId="0"/>
    <xf numFmtId="0" fontId="4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165" fontId="33" fillId="0" borderId="0" applyBorder="0" applyProtection="0"/>
    <xf numFmtId="166" fontId="3" fillId="0" borderId="0" applyBorder="0" applyProtection="0"/>
    <xf numFmtId="165" fontId="3" fillId="0" borderId="0" applyBorder="0" applyProtection="0"/>
    <xf numFmtId="165" fontId="3" fillId="0" borderId="0" applyBorder="0" applyProtection="0"/>
    <xf numFmtId="0" fontId="33" fillId="0" borderId="0" applyBorder="0" applyProtection="0"/>
    <xf numFmtId="167" fontId="8" fillId="0" borderId="0" applyBorder="0" applyProtection="0"/>
    <xf numFmtId="167" fontId="8" fillId="0" borderId="0" applyBorder="0" applyProtection="0"/>
    <xf numFmtId="167" fontId="8" fillId="0" borderId="0" applyBorder="0" applyProtection="0"/>
    <xf numFmtId="167" fontId="33" fillId="0" borderId="0" applyBorder="0" applyProtection="0"/>
    <xf numFmtId="167" fontId="33" fillId="0" borderId="0" applyBorder="0" applyProtection="0"/>
    <xf numFmtId="167" fontId="33" fillId="0" borderId="0" applyBorder="0" applyProtection="0"/>
    <xf numFmtId="167" fontId="33" fillId="0" borderId="0" applyBorder="0" applyProtection="0"/>
    <xf numFmtId="167" fontId="33" fillId="0" borderId="0" applyBorder="0" applyProtection="0"/>
  </cellStyleXfs>
  <cellXfs count="436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/>
    <xf numFmtId="0" fontId="10" fillId="0" borderId="3" xfId="0" applyFont="1" applyBorder="1" applyAlignment="1" applyProtection="1">
      <alignment wrapText="1"/>
    </xf>
    <xf numFmtId="0" fontId="11" fillId="3" borderId="6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167" fontId="10" fillId="0" borderId="10" xfId="0" applyNumberFormat="1" applyFont="1" applyBorder="1" applyAlignment="1" applyProtection="1">
      <alignment wrapText="1"/>
    </xf>
    <xf numFmtId="0" fontId="10" fillId="0" borderId="10" xfId="0" applyFont="1" applyBorder="1" applyAlignment="1" applyProtection="1">
      <alignment wrapText="1"/>
    </xf>
    <xf numFmtId="4" fontId="10" fillId="0" borderId="10" xfId="0" applyNumberFormat="1" applyFont="1" applyBorder="1" applyAlignment="1" applyProtection="1">
      <alignment wrapText="1"/>
    </xf>
    <xf numFmtId="167" fontId="10" fillId="0" borderId="10" xfId="0" applyNumberFormat="1" applyFont="1" applyBorder="1" applyAlignment="1" applyProtection="1">
      <alignment vertical="center" wrapText="1"/>
    </xf>
    <xf numFmtId="168" fontId="10" fillId="0" borderId="9" xfId="0" applyNumberFormat="1" applyFont="1" applyBorder="1" applyAlignment="1" applyProtection="1">
      <alignment horizontal="center" vertical="center" wrapText="1"/>
    </xf>
    <xf numFmtId="169" fontId="10" fillId="0" borderId="9" xfId="0" applyNumberFormat="1" applyFont="1" applyBorder="1" applyAlignment="1" applyProtection="1">
      <alignment horizontal="center" vertical="center" wrapText="1"/>
    </xf>
    <xf numFmtId="168" fontId="10" fillId="0" borderId="10" xfId="0" applyNumberFormat="1" applyFont="1" applyBorder="1" applyAlignment="1" applyProtection="1">
      <alignment horizontal="center" vertical="center" wrapText="1"/>
    </xf>
    <xf numFmtId="0" fontId="10" fillId="5" borderId="9" xfId="0" applyFont="1" applyFill="1" applyBorder="1" applyAlignment="1" applyProtection="1">
      <alignment horizontal="center" vertical="center" wrapText="1"/>
    </xf>
    <xf numFmtId="0" fontId="10" fillId="6" borderId="11" xfId="0" applyFont="1" applyFill="1" applyBorder="1" applyAlignment="1" applyProtection="1">
      <alignment wrapText="1"/>
    </xf>
    <xf numFmtId="167" fontId="12" fillId="6" borderId="12" xfId="0" applyNumberFormat="1" applyFont="1" applyFill="1" applyBorder="1" applyAlignment="1" applyProtection="1">
      <alignment horizontal="right" wrapText="1"/>
    </xf>
    <xf numFmtId="0" fontId="10" fillId="0" borderId="0" xfId="0" applyFont="1" applyAlignment="1" applyProtection="1">
      <alignment wrapText="1"/>
    </xf>
    <xf numFmtId="0" fontId="10" fillId="0" borderId="0" xfId="0" applyFont="1" applyAlignment="1" applyProtection="1">
      <alignment horizontal="center" wrapText="1"/>
    </xf>
    <xf numFmtId="167" fontId="10" fillId="0" borderId="0" xfId="0" applyNumberFormat="1" applyFont="1" applyAlignment="1" applyProtection="1">
      <alignment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4" fontId="10" fillId="0" borderId="13" xfId="0" applyNumberFormat="1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1" fontId="10" fillId="0" borderId="13" xfId="0" applyNumberFormat="1" applyFont="1" applyBorder="1" applyAlignment="1" applyProtection="1">
      <alignment horizontal="center" vertical="center" wrapText="1"/>
    </xf>
    <xf numFmtId="168" fontId="10" fillId="0" borderId="13" xfId="0" applyNumberFormat="1" applyFont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vertical="center" wrapText="1"/>
    </xf>
    <xf numFmtId="0" fontId="10" fillId="0" borderId="15" xfId="0" applyFont="1" applyBorder="1" applyAlignment="1" applyProtection="1">
      <alignment vertical="center" wrapText="1"/>
    </xf>
    <xf numFmtId="4" fontId="12" fillId="7" borderId="13" xfId="0" applyNumberFormat="1" applyFont="1" applyFill="1" applyBorder="1" applyAlignment="1" applyProtection="1">
      <alignment horizontal="right" vertical="center" wrapText="1"/>
    </xf>
    <xf numFmtId="0" fontId="10" fillId="7" borderId="13" xfId="0" applyFont="1" applyFill="1" applyBorder="1" applyAlignment="1" applyProtection="1">
      <alignment vertical="center" wrapText="1"/>
    </xf>
    <xf numFmtId="0" fontId="12" fillId="0" borderId="0" xfId="0" applyFont="1" applyAlignment="1" applyProtection="1">
      <alignment wrapText="1"/>
    </xf>
    <xf numFmtId="0" fontId="13" fillId="0" borderId="0" xfId="0" applyFont="1" applyAlignment="1" applyProtection="1">
      <alignment wrapText="1"/>
    </xf>
    <xf numFmtId="0" fontId="13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/>
    <xf numFmtId="0" fontId="12" fillId="4" borderId="18" xfId="0" applyFont="1" applyFill="1" applyBorder="1" applyAlignment="1" applyProtection="1">
      <alignment horizontal="center" vertical="center" wrapText="1"/>
    </xf>
    <xf numFmtId="167" fontId="10" fillId="0" borderId="19" xfId="0" applyNumberFormat="1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wrapText="1"/>
    </xf>
    <xf numFmtId="167" fontId="10" fillId="0" borderId="10" xfId="0" applyNumberFormat="1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167" fontId="10" fillId="0" borderId="10" xfId="1" applyFont="1" applyBorder="1" applyAlignment="1" applyProtection="1">
      <alignment vertical="center" wrapText="1"/>
    </xf>
    <xf numFmtId="0" fontId="10" fillId="0" borderId="0" xfId="0" applyFont="1" applyAlignment="1" applyProtection="1">
      <alignment horizontal="center" vertical="center" wrapText="1"/>
    </xf>
    <xf numFmtId="4" fontId="10" fillId="0" borderId="13" xfId="0" applyNumberFormat="1" applyFont="1" applyBorder="1" applyAlignment="1" applyProtection="1">
      <alignment horizontal="right" vertical="center" wrapText="1"/>
    </xf>
    <xf numFmtId="4" fontId="10" fillId="0" borderId="13" xfId="1" applyNumberFormat="1" applyFont="1" applyBorder="1" applyAlignment="1" applyProtection="1">
      <alignment horizontal="right" vertical="center" wrapText="1"/>
    </xf>
    <xf numFmtId="167" fontId="10" fillId="0" borderId="13" xfId="0" applyNumberFormat="1" applyFont="1" applyBorder="1" applyAlignment="1" applyProtection="1">
      <alignment horizontal="right" vertical="center" wrapText="1"/>
    </xf>
    <xf numFmtId="167" fontId="12" fillId="7" borderId="13" xfId="1" applyFont="1" applyFill="1" applyBorder="1" applyAlignment="1" applyProtection="1">
      <alignment horizontal="center" vertical="center" wrapText="1"/>
    </xf>
    <xf numFmtId="0" fontId="10" fillId="7" borderId="13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</xf>
    <xf numFmtId="4" fontId="10" fillId="0" borderId="10" xfId="0" applyNumberFormat="1" applyFont="1" applyBorder="1" applyAlignment="1" applyProtection="1">
      <alignment vertical="center" wrapText="1"/>
    </xf>
    <xf numFmtId="167" fontId="12" fillId="6" borderId="12" xfId="0" applyNumberFormat="1" applyFont="1" applyFill="1" applyBorder="1" applyAlignment="1" applyProtection="1">
      <alignment horizontal="center" wrapText="1"/>
    </xf>
    <xf numFmtId="167" fontId="10" fillId="0" borderId="13" xfId="0" applyNumberFormat="1" applyFont="1" applyBorder="1" applyAlignment="1" applyProtection="1">
      <alignment horizontal="center" vertical="center" wrapText="1"/>
    </xf>
    <xf numFmtId="167" fontId="12" fillId="7" borderId="13" xfId="0" applyNumberFormat="1" applyFont="1" applyFill="1" applyBorder="1" applyAlignment="1" applyProtection="1">
      <alignment horizontal="right" vertical="center" wrapText="1"/>
    </xf>
    <xf numFmtId="167" fontId="10" fillId="0" borderId="20" xfId="0" applyNumberFormat="1" applyFont="1" applyBorder="1" applyAlignment="1" applyProtection="1">
      <alignment vertical="center" wrapText="1"/>
    </xf>
    <xf numFmtId="168" fontId="10" fillId="0" borderId="19" xfId="0" applyNumberFormat="1" applyFont="1" applyBorder="1" applyAlignment="1" applyProtection="1">
      <alignment horizontal="center" wrapText="1"/>
    </xf>
    <xf numFmtId="167" fontId="10" fillId="0" borderId="19" xfId="0" applyNumberFormat="1" applyFont="1" applyBorder="1" applyAlignment="1" applyProtection="1">
      <alignment horizontal="center" wrapText="1"/>
    </xf>
    <xf numFmtId="167" fontId="10" fillId="0" borderId="19" xfId="0" applyNumberFormat="1" applyFont="1" applyBorder="1" applyAlignment="1" applyProtection="1">
      <alignment wrapText="1"/>
    </xf>
    <xf numFmtId="167" fontId="10" fillId="0" borderId="10" xfId="0" applyNumberFormat="1" applyFont="1" applyBorder="1" applyAlignment="1" applyProtection="1">
      <alignment horizontal="center" wrapText="1"/>
    </xf>
    <xf numFmtId="168" fontId="10" fillId="0" borderId="10" xfId="0" applyNumberFormat="1" applyFont="1" applyBorder="1" applyAlignment="1" applyProtection="1">
      <alignment horizontal="center" wrapText="1"/>
    </xf>
    <xf numFmtId="4" fontId="10" fillId="0" borderId="13" xfId="1" applyNumberFormat="1" applyFont="1" applyBorder="1" applyAlignment="1" applyProtection="1">
      <alignment vertical="center" wrapText="1"/>
    </xf>
    <xf numFmtId="167" fontId="10" fillId="0" borderId="13" xfId="1" applyFont="1" applyBorder="1" applyAlignment="1" applyProtection="1">
      <alignment horizontal="center" vertical="center" wrapText="1"/>
    </xf>
    <xf numFmtId="4" fontId="10" fillId="0" borderId="13" xfId="0" applyNumberFormat="1" applyFont="1" applyBorder="1" applyAlignment="1" applyProtection="1">
      <alignment vertical="center" wrapText="1"/>
    </xf>
    <xf numFmtId="170" fontId="10" fillId="0" borderId="13" xfId="0" applyNumberFormat="1" applyFont="1" applyBorder="1" applyAlignment="1" applyProtection="1">
      <alignment horizontal="center" vertical="center" wrapText="1"/>
    </xf>
    <xf numFmtId="167" fontId="0" fillId="0" borderId="0" xfId="1" applyFont="1" applyBorder="1" applyAlignment="1" applyProtection="1"/>
    <xf numFmtId="167" fontId="12" fillId="4" borderId="18" xfId="1" applyFont="1" applyFill="1" applyBorder="1" applyAlignment="1" applyProtection="1">
      <alignment horizontal="center" vertical="center" wrapText="1"/>
    </xf>
    <xf numFmtId="167" fontId="12" fillId="4" borderId="11" xfId="1" applyFont="1" applyFill="1" applyBorder="1" applyAlignment="1" applyProtection="1">
      <alignment horizontal="center" vertical="center" wrapText="1"/>
    </xf>
    <xf numFmtId="167" fontId="10" fillId="0" borderId="10" xfId="1" applyFont="1" applyBorder="1" applyAlignment="1" applyProtection="1">
      <alignment horizontal="center" vertical="center" wrapText="1"/>
    </xf>
    <xf numFmtId="167" fontId="10" fillId="0" borderId="13" xfId="1" applyFont="1" applyBorder="1" applyAlignment="1" applyProtection="1">
      <alignment vertical="center" wrapText="1"/>
    </xf>
    <xf numFmtId="0" fontId="6" fillId="0" borderId="21" xfId="0" applyFont="1" applyBorder="1" applyAlignment="1" applyProtection="1">
      <alignment vertical="center" wrapText="1"/>
    </xf>
    <xf numFmtId="167" fontId="10" fillId="0" borderId="0" xfId="1" applyFont="1" applyBorder="1" applyAlignment="1" applyProtection="1">
      <alignment wrapText="1"/>
    </xf>
    <xf numFmtId="167" fontId="6" fillId="0" borderId="0" xfId="1" applyFont="1" applyBorder="1" applyAlignment="1" applyProtection="1">
      <alignment wrapText="1"/>
    </xf>
    <xf numFmtId="0" fontId="10" fillId="0" borderId="10" xfId="0" applyFont="1" applyBorder="1" applyAlignment="1" applyProtection="1">
      <alignment vertical="center" wrapText="1"/>
    </xf>
    <xf numFmtId="167" fontId="10" fillId="0" borderId="12" xfId="0" applyNumberFormat="1" applyFont="1" applyBorder="1" applyAlignment="1" applyProtection="1">
      <alignment vertical="center" wrapText="1"/>
    </xf>
    <xf numFmtId="4" fontId="10" fillId="0" borderId="0" xfId="0" applyNumberFormat="1" applyFont="1" applyAlignment="1" applyProtection="1">
      <alignment wrapText="1"/>
    </xf>
    <xf numFmtId="4" fontId="16" fillId="5" borderId="13" xfId="34" applyNumberFormat="1" applyFont="1" applyFill="1" applyBorder="1" applyAlignment="1" applyProtection="1">
      <alignment horizontal="right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168" fontId="10" fillId="0" borderId="19" xfId="0" applyNumberFormat="1" applyFont="1" applyBorder="1" applyAlignment="1" applyProtection="1">
      <alignment horizontal="center" vertical="center" wrapText="1"/>
    </xf>
    <xf numFmtId="4" fontId="10" fillId="0" borderId="19" xfId="0" applyNumberFormat="1" applyFont="1" applyBorder="1" applyAlignment="1" applyProtection="1">
      <alignment wrapText="1"/>
    </xf>
    <xf numFmtId="167" fontId="10" fillId="0" borderId="19" xfId="0" applyNumberFormat="1" applyFont="1" applyBorder="1" applyAlignment="1" applyProtection="1">
      <alignment vertical="center" wrapText="1"/>
    </xf>
    <xf numFmtId="1" fontId="16" fillId="0" borderId="13" xfId="0" applyNumberFormat="1" applyFont="1" applyBorder="1" applyAlignment="1" applyProtection="1">
      <alignment horizontal="center" vertical="center" wrapText="1"/>
    </xf>
    <xf numFmtId="168" fontId="10" fillId="0" borderId="13" xfId="0" applyNumberFormat="1" applyFont="1" applyBorder="1" applyAlignment="1" applyProtection="1">
      <alignment vertical="center" wrapText="1"/>
    </xf>
    <xf numFmtId="167" fontId="12" fillId="7" borderId="13" xfId="1" applyFont="1" applyFill="1" applyBorder="1" applyAlignment="1" applyProtection="1">
      <alignment horizontal="right" vertical="center" wrapText="1"/>
    </xf>
    <xf numFmtId="168" fontId="10" fillId="0" borderId="13" xfId="15" applyNumberFormat="1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right" vertical="center" wrapText="1"/>
    </xf>
    <xf numFmtId="0" fontId="10" fillId="0" borderId="13" xfId="0" applyFont="1" applyBorder="1" applyAlignment="1" applyProtection="1">
      <alignment horizontal="right" wrapText="1"/>
    </xf>
    <xf numFmtId="0" fontId="10" fillId="0" borderId="13" xfId="0" applyFont="1" applyBorder="1" applyAlignment="1" applyProtection="1">
      <alignment wrapText="1"/>
    </xf>
    <xf numFmtId="168" fontId="10" fillId="0" borderId="13" xfId="0" applyNumberFormat="1" applyFont="1" applyBorder="1" applyAlignment="1" applyProtection="1">
      <alignment wrapText="1"/>
    </xf>
    <xf numFmtId="172" fontId="12" fillId="7" borderId="13" xfId="2" applyNumberFormat="1" applyFont="1" applyFill="1" applyBorder="1" applyAlignment="1" applyProtection="1">
      <alignment vertical="center" wrapText="1"/>
    </xf>
    <xf numFmtId="0" fontId="10" fillId="0" borderId="13" xfId="15" applyFont="1" applyBorder="1" applyAlignment="1" applyProtection="1">
      <alignment vertical="center" wrapText="1"/>
    </xf>
    <xf numFmtId="167" fontId="10" fillId="0" borderId="0" xfId="1" applyFont="1" applyBorder="1" applyAlignment="1" applyProtection="1"/>
    <xf numFmtId="4" fontId="10" fillId="0" borderId="12" xfId="0" applyNumberFormat="1" applyFont="1" applyBorder="1" applyAlignment="1" applyProtection="1">
      <alignment vertical="center" wrapText="1"/>
    </xf>
    <xf numFmtId="4" fontId="10" fillId="0" borderId="13" xfId="1" applyNumberFormat="1" applyFont="1" applyBorder="1" applyAlignment="1" applyProtection="1">
      <alignment horizontal="center" vertical="center" wrapText="1"/>
    </xf>
    <xf numFmtId="167" fontId="10" fillId="0" borderId="10" xfId="1" applyFont="1" applyBorder="1" applyAlignment="1" applyProtection="1">
      <alignment wrapText="1"/>
    </xf>
    <xf numFmtId="167" fontId="10" fillId="0" borderId="10" xfId="34" applyFont="1" applyBorder="1" applyAlignment="1" applyProtection="1">
      <alignment wrapText="1"/>
    </xf>
    <xf numFmtId="0" fontId="10" fillId="6" borderId="22" xfId="0" applyFont="1" applyFill="1" applyBorder="1" applyAlignment="1" applyProtection="1">
      <alignment wrapText="1"/>
    </xf>
    <xf numFmtId="167" fontId="12" fillId="6" borderId="11" xfId="0" applyNumberFormat="1" applyFont="1" applyFill="1" applyBorder="1" applyAlignment="1" applyProtection="1">
      <alignment horizontal="right" wrapText="1"/>
    </xf>
    <xf numFmtId="0" fontId="4" fillId="0" borderId="0" xfId="15" applyFont="1" applyAlignment="1" applyProtection="1"/>
    <xf numFmtId="0" fontId="18" fillId="8" borderId="13" xfId="25" applyNumberFormat="1" applyFont="1" applyFill="1" applyBorder="1" applyAlignment="1" applyProtection="1">
      <alignment horizontal="center" vertical="center" wrapText="1"/>
    </xf>
    <xf numFmtId="0" fontId="19" fillId="8" borderId="13" xfId="25" applyNumberFormat="1" applyFont="1" applyFill="1" applyBorder="1" applyAlignment="1" applyProtection="1">
      <alignment horizontal="center" vertical="center" wrapText="1"/>
    </xf>
    <xf numFmtId="4" fontId="19" fillId="9" borderId="13" xfId="17" applyNumberFormat="1" applyFont="1" applyFill="1" applyBorder="1" applyAlignment="1" applyProtection="1">
      <alignment vertical="center" wrapText="1"/>
    </xf>
    <xf numFmtId="4" fontId="20" fillId="10" borderId="14" xfId="17" applyNumberFormat="1" applyFont="1" applyFill="1" applyBorder="1" applyAlignment="1" applyProtection="1">
      <alignment vertical="center" wrapText="1"/>
    </xf>
    <xf numFmtId="4" fontId="18" fillId="9" borderId="24" xfId="17" applyNumberFormat="1" applyFont="1" applyFill="1" applyBorder="1" applyAlignment="1" applyProtection="1">
      <alignment vertical="center" wrapText="1"/>
    </xf>
    <xf numFmtId="4" fontId="18" fillId="11" borderId="13" xfId="17" applyNumberFormat="1" applyFont="1" applyFill="1" applyBorder="1" applyAlignment="1" applyProtection="1">
      <alignment vertical="center" wrapText="1"/>
    </xf>
    <xf numFmtId="4" fontId="18" fillId="12" borderId="13" xfId="17" applyNumberFormat="1" applyFont="1" applyFill="1" applyBorder="1" applyAlignment="1" applyProtection="1">
      <alignment vertical="center" wrapText="1"/>
    </xf>
    <xf numFmtId="4" fontId="18" fillId="12" borderId="15" xfId="17" applyNumberFormat="1" applyFont="1" applyFill="1" applyBorder="1" applyAlignment="1" applyProtection="1">
      <alignment vertical="center" wrapText="1"/>
    </xf>
    <xf numFmtId="4" fontId="12" fillId="13" borderId="13" xfId="21" applyNumberFormat="1" applyFont="1" applyFill="1" applyBorder="1" applyAlignment="1" applyProtection="1">
      <alignment vertical="center" wrapText="1"/>
    </xf>
    <xf numFmtId="4" fontId="12" fillId="14" borderId="13" xfId="17" applyNumberFormat="1" applyFont="1" applyFill="1" applyBorder="1" applyAlignment="1" applyProtection="1">
      <alignment vertical="center" wrapText="1"/>
    </xf>
    <xf numFmtId="4" fontId="18" fillId="14" borderId="25" xfId="17" applyNumberFormat="1" applyFont="1" applyFill="1" applyBorder="1" applyAlignment="1" applyProtection="1">
      <alignment vertical="center" wrapText="1"/>
    </xf>
    <xf numFmtId="173" fontId="18" fillId="9" borderId="13" xfId="17" applyNumberFormat="1" applyFont="1" applyFill="1" applyBorder="1" applyAlignment="1" applyProtection="1">
      <alignment horizontal="center" vertical="center" wrapText="1"/>
    </xf>
    <xf numFmtId="4" fontId="18" fillId="15" borderId="13" xfId="17" applyNumberFormat="1" applyFont="1" applyFill="1" applyBorder="1" applyAlignment="1" applyProtection="1">
      <alignment horizontal="center" vertical="center" wrapText="1"/>
    </xf>
    <xf numFmtId="4" fontId="18" fillId="9" borderId="13" xfId="17" applyNumberFormat="1" applyFont="1" applyFill="1" applyBorder="1" applyAlignment="1" applyProtection="1">
      <alignment horizontal="center" vertical="center" wrapText="1"/>
    </xf>
    <xf numFmtId="0" fontId="10" fillId="0" borderId="13" xfId="25" applyNumberFormat="1" applyFont="1" applyBorder="1" applyAlignment="1" applyProtection="1">
      <alignment horizontal="center" vertical="center" wrapText="1"/>
    </xf>
    <xf numFmtId="0" fontId="10" fillId="0" borderId="13" xfId="17" applyFont="1" applyBorder="1" applyAlignment="1" applyProtection="1">
      <alignment horizontal="center" vertical="center" wrapText="1"/>
    </xf>
    <xf numFmtId="1" fontId="10" fillId="0" borderId="13" xfId="17" applyNumberFormat="1" applyFont="1" applyBorder="1" applyAlignment="1" applyProtection="1">
      <alignment horizontal="center" vertical="center" wrapText="1"/>
    </xf>
    <xf numFmtId="0" fontId="0" fillId="0" borderId="26" xfId="17" applyFont="1" applyBorder="1" applyAlignment="1" applyProtection="1">
      <alignment horizontal="center" vertical="center" wrapText="1"/>
    </xf>
    <xf numFmtId="167" fontId="10" fillId="0" borderId="26" xfId="34" applyFont="1" applyBorder="1" applyAlignment="1" applyProtection="1">
      <alignment horizontal="center" vertical="center" wrapText="1"/>
    </xf>
    <xf numFmtId="4" fontId="21" fillId="0" borderId="13" xfId="17" applyNumberFormat="1" applyFont="1" applyBorder="1" applyAlignment="1" applyProtection="1">
      <alignment horizontal="center" vertical="center"/>
    </xf>
    <xf numFmtId="4" fontId="22" fillId="11" borderId="13" xfId="17" applyNumberFormat="1" applyFont="1" applyFill="1" applyBorder="1" applyAlignment="1" applyProtection="1">
      <alignment horizontal="center" vertical="center" wrapText="1"/>
    </xf>
    <xf numFmtId="167" fontId="10" fillId="11" borderId="13" xfId="34" applyFont="1" applyFill="1" applyBorder="1" applyAlignment="1" applyProtection="1">
      <alignment horizontal="right" vertical="center" wrapText="1"/>
    </xf>
    <xf numFmtId="167" fontId="10" fillId="11" borderId="26" xfId="34" applyFont="1" applyFill="1" applyBorder="1" applyAlignment="1" applyProtection="1">
      <alignment horizontal="right" vertical="center"/>
    </xf>
    <xf numFmtId="167" fontId="10" fillId="11" borderId="13" xfId="34" applyFont="1" applyFill="1" applyBorder="1" applyAlignment="1" applyProtection="1">
      <alignment horizontal="right" vertical="center"/>
    </xf>
    <xf numFmtId="167" fontId="10" fillId="11" borderId="26" xfId="34" applyFont="1" applyFill="1" applyBorder="1" applyAlignment="1" applyProtection="1">
      <alignment horizontal="right" vertical="center" wrapText="1"/>
    </xf>
    <xf numFmtId="167" fontId="10" fillId="0" borderId="27" xfId="34" applyFont="1" applyBorder="1" applyAlignment="1" applyProtection="1">
      <alignment horizontal="right" vertical="center"/>
    </xf>
    <xf numFmtId="167" fontId="10" fillId="0" borderId="26" xfId="34" applyFont="1" applyBorder="1" applyAlignment="1" applyProtection="1">
      <alignment horizontal="right" vertical="center" wrapText="1"/>
    </xf>
    <xf numFmtId="167" fontId="10" fillId="0" borderId="13" xfId="34" applyFont="1" applyBorder="1" applyAlignment="1" applyProtection="1">
      <alignment horizontal="center" vertical="center" wrapText="1"/>
    </xf>
    <xf numFmtId="173" fontId="10" fillId="0" borderId="26" xfId="34" applyNumberFormat="1" applyFont="1" applyBorder="1" applyAlignment="1" applyProtection="1">
      <alignment horizontal="center" vertical="center" wrapText="1"/>
    </xf>
    <xf numFmtId="4" fontId="21" fillId="15" borderId="13" xfId="34" applyNumberFormat="1" applyFont="1" applyFill="1" applyBorder="1" applyAlignment="1" applyProtection="1">
      <alignment horizontal="center" vertical="center" wrapText="1"/>
    </xf>
    <xf numFmtId="167" fontId="23" fillId="0" borderId="13" xfId="34" applyFont="1" applyBorder="1" applyAlignment="1" applyProtection="1">
      <alignment horizontal="right" vertical="center" wrapText="1"/>
    </xf>
    <xf numFmtId="0" fontId="0" fillId="0" borderId="13" xfId="17" applyFont="1" applyBorder="1" applyAlignment="1" applyProtection="1">
      <alignment horizontal="center" vertical="center" wrapText="1"/>
    </xf>
    <xf numFmtId="167" fontId="24" fillId="11" borderId="13" xfId="34" applyFont="1" applyFill="1" applyBorder="1" applyAlignment="1" applyProtection="1">
      <alignment horizontal="right" vertical="center" wrapText="1"/>
    </xf>
    <xf numFmtId="167" fontId="10" fillId="0" borderId="15" xfId="34" applyFont="1" applyBorder="1" applyAlignment="1" applyProtection="1">
      <alignment horizontal="right" vertical="center"/>
    </xf>
    <xf numFmtId="167" fontId="10" fillId="0" borderId="13" xfId="34" applyFont="1" applyBorder="1" applyAlignment="1" applyProtection="1">
      <alignment horizontal="right" vertical="center" wrapText="1"/>
    </xf>
    <xf numFmtId="4" fontId="21" fillId="0" borderId="26" xfId="17" applyNumberFormat="1" applyFont="1" applyBorder="1" applyAlignment="1" applyProtection="1">
      <alignment horizontal="center" vertical="center"/>
    </xf>
    <xf numFmtId="4" fontId="10" fillId="11" borderId="26" xfId="17" applyNumberFormat="1" applyFont="1" applyFill="1" applyBorder="1" applyAlignment="1" applyProtection="1">
      <alignment horizontal="right" vertical="center" wrapText="1"/>
    </xf>
    <xf numFmtId="167" fontId="10" fillId="11" borderId="27" xfId="34" applyFont="1" applyFill="1" applyBorder="1" applyAlignment="1" applyProtection="1">
      <alignment horizontal="center" vertical="center"/>
    </xf>
    <xf numFmtId="167" fontId="10" fillId="0" borderId="14" xfId="34" applyFont="1" applyBorder="1" applyAlignment="1" applyProtection="1">
      <alignment horizontal="center" vertical="center" wrapText="1"/>
    </xf>
    <xf numFmtId="4" fontId="24" fillId="11" borderId="13" xfId="34" applyNumberFormat="1" applyFont="1" applyFill="1" applyBorder="1" applyAlignment="1" applyProtection="1">
      <alignment horizontal="right" vertical="center" wrapText="1"/>
    </xf>
    <xf numFmtId="167" fontId="0" fillId="11" borderId="26" xfId="17" applyNumberFormat="1" applyFont="1" applyFill="1" applyBorder="1" applyAlignment="1" applyProtection="1">
      <alignment horizontal="center" vertical="center" wrapText="1"/>
    </xf>
    <xf numFmtId="4" fontId="21" fillId="0" borderId="14" xfId="17" applyNumberFormat="1" applyFont="1" applyBorder="1" applyAlignment="1" applyProtection="1">
      <alignment horizontal="center" vertical="center"/>
    </xf>
    <xf numFmtId="167" fontId="25" fillId="11" borderId="13" xfId="34" applyFont="1" applyFill="1" applyBorder="1" applyAlignment="1" applyProtection="1">
      <alignment horizontal="right" vertical="center" wrapText="1"/>
    </xf>
    <xf numFmtId="4" fontId="0" fillId="11" borderId="26" xfId="17" applyNumberFormat="1" applyFont="1" applyFill="1" applyBorder="1" applyAlignment="1" applyProtection="1">
      <alignment horizontal="center" vertical="center" wrapText="1"/>
    </xf>
    <xf numFmtId="167" fontId="10" fillId="11" borderId="27" xfId="34" applyFont="1" applyFill="1" applyBorder="1" applyAlignment="1" applyProtection="1">
      <alignment horizontal="right" vertical="center"/>
    </xf>
    <xf numFmtId="167" fontId="10" fillId="0" borderId="13" xfId="34" applyFont="1" applyBorder="1" applyAlignment="1" applyProtection="1">
      <alignment horizontal="right" vertical="center"/>
    </xf>
    <xf numFmtId="167" fontId="10" fillId="0" borderId="25" xfId="34" applyFont="1" applyBorder="1" applyAlignment="1" applyProtection="1">
      <alignment horizontal="center" vertical="center" wrapText="1"/>
    </xf>
    <xf numFmtId="173" fontId="10" fillId="0" borderId="13" xfId="34" applyNumberFormat="1" applyFont="1" applyBorder="1" applyAlignment="1" applyProtection="1">
      <alignment horizontal="center" vertical="center" wrapText="1"/>
    </xf>
    <xf numFmtId="4" fontId="21" fillId="0" borderId="28" xfId="17" applyNumberFormat="1" applyFont="1" applyBorder="1" applyAlignment="1" applyProtection="1">
      <alignment horizontal="center" vertical="center"/>
    </xf>
    <xf numFmtId="167" fontId="25" fillId="11" borderId="13" xfId="34" applyFont="1" applyFill="1" applyBorder="1" applyAlignment="1" applyProtection="1">
      <alignment vertical="center" wrapText="1"/>
    </xf>
    <xf numFmtId="4" fontId="10" fillId="11" borderId="26" xfId="17" applyNumberFormat="1" applyFont="1" applyFill="1" applyBorder="1" applyAlignment="1" applyProtection="1">
      <alignment vertical="center" wrapText="1"/>
    </xf>
    <xf numFmtId="167" fontId="10" fillId="11" borderId="13" xfId="34" applyFont="1" applyFill="1" applyBorder="1" applyAlignment="1" applyProtection="1">
      <alignment vertical="center" wrapText="1"/>
    </xf>
    <xf numFmtId="167" fontId="10" fillId="11" borderId="26" xfId="34" applyFont="1" applyFill="1" applyBorder="1" applyAlignment="1" applyProtection="1">
      <alignment vertical="center" wrapText="1"/>
    </xf>
    <xf numFmtId="4" fontId="0" fillId="11" borderId="26" xfId="17" applyNumberFormat="1" applyFont="1" applyFill="1" applyBorder="1" applyAlignment="1" applyProtection="1">
      <alignment vertical="center" wrapText="1"/>
    </xf>
    <xf numFmtId="167" fontId="10" fillId="11" borderId="27" xfId="34" applyFont="1" applyFill="1" applyBorder="1" applyAlignment="1" applyProtection="1">
      <alignment vertical="center"/>
    </xf>
    <xf numFmtId="167" fontId="10" fillId="11" borderId="26" xfId="34" applyFont="1" applyFill="1" applyBorder="1" applyAlignment="1" applyProtection="1">
      <alignment vertical="center"/>
    </xf>
    <xf numFmtId="167" fontId="10" fillId="11" borderId="13" xfId="34" applyFont="1" applyFill="1" applyBorder="1" applyAlignment="1" applyProtection="1">
      <alignment vertical="center"/>
    </xf>
    <xf numFmtId="0" fontId="10" fillId="0" borderId="26" xfId="25" applyNumberFormat="1" applyFont="1" applyBorder="1" applyAlignment="1" applyProtection="1">
      <alignment horizontal="center" vertical="center" wrapText="1"/>
    </xf>
    <xf numFmtId="0" fontId="10" fillId="0" borderId="26" xfId="17" applyFont="1" applyBorder="1" applyAlignment="1" applyProtection="1">
      <alignment horizontal="center" vertical="center" wrapText="1"/>
    </xf>
    <xf numFmtId="1" fontId="10" fillId="0" borderId="26" xfId="17" applyNumberFormat="1" applyFont="1" applyBorder="1" applyAlignment="1" applyProtection="1">
      <alignment horizontal="center" vertical="center" wrapText="1"/>
    </xf>
    <xf numFmtId="4" fontId="21" fillId="15" borderId="26" xfId="34" applyNumberFormat="1" applyFont="1" applyFill="1" applyBorder="1" applyAlignment="1" applyProtection="1">
      <alignment horizontal="center" vertical="center" wrapText="1"/>
    </xf>
    <xf numFmtId="167" fontId="23" fillId="0" borderId="26" xfId="34" applyFont="1" applyBorder="1" applyAlignment="1" applyProtection="1">
      <alignment horizontal="right" vertical="center" wrapText="1"/>
    </xf>
    <xf numFmtId="0" fontId="10" fillId="0" borderId="26" xfId="25" applyNumberFormat="1" applyFont="1" applyBorder="1" applyAlignment="1" applyProtection="1">
      <alignment horizontal="center" vertical="center"/>
    </xf>
    <xf numFmtId="0" fontId="10" fillId="0" borderId="28" xfId="17" applyFont="1" applyBorder="1" applyAlignment="1" applyProtection="1">
      <alignment horizontal="center" vertical="center" wrapText="1"/>
    </xf>
    <xf numFmtId="1" fontId="10" fillId="0" borderId="26" xfId="17" applyNumberFormat="1" applyFont="1" applyBorder="1" applyAlignment="1" applyProtection="1">
      <alignment horizontal="center" vertical="center"/>
    </xf>
    <xf numFmtId="0" fontId="0" fillId="0" borderId="15" xfId="17" applyFont="1" applyBorder="1" applyAlignment="1" applyProtection="1">
      <alignment horizontal="center" vertical="center"/>
    </xf>
    <xf numFmtId="167" fontId="10" fillId="0" borderId="13" xfId="34" applyFont="1" applyBorder="1" applyAlignment="1" applyProtection="1">
      <alignment horizontal="center" vertical="center"/>
    </xf>
    <xf numFmtId="167" fontId="10" fillId="0" borderId="26" xfId="34" applyFont="1" applyBorder="1" applyAlignment="1" applyProtection="1">
      <alignment horizontal="center" vertical="center"/>
    </xf>
    <xf numFmtId="4" fontId="16" fillId="11" borderId="13" xfId="17" applyNumberFormat="1" applyFont="1" applyFill="1" applyBorder="1" applyAlignment="1" applyProtection="1">
      <alignment horizontal="right" vertical="center"/>
    </xf>
    <xf numFmtId="167" fontId="16" fillId="11" borderId="13" xfId="34" applyFont="1" applyFill="1" applyBorder="1" applyAlignment="1" applyProtection="1">
      <alignment horizontal="right" vertical="center" wrapText="1"/>
    </xf>
    <xf numFmtId="167" fontId="16" fillId="11" borderId="13" xfId="34" applyFont="1" applyFill="1" applyBorder="1" applyAlignment="1" applyProtection="1">
      <alignment horizontal="right" vertical="center"/>
    </xf>
    <xf numFmtId="167" fontId="16" fillId="11" borderId="26" xfId="34" applyFont="1" applyFill="1" applyBorder="1" applyAlignment="1" applyProtection="1">
      <alignment horizontal="right" vertical="center"/>
    </xf>
    <xf numFmtId="4" fontId="22" fillId="11" borderId="13" xfId="17" applyNumberFormat="1" applyFont="1" applyFill="1" applyBorder="1" applyAlignment="1" applyProtection="1">
      <alignment vertical="center" wrapText="1"/>
    </xf>
    <xf numFmtId="167" fontId="25" fillId="11" borderId="26" xfId="34" applyFont="1" applyFill="1" applyBorder="1" applyAlignment="1" applyProtection="1">
      <alignment horizontal="right" vertical="center" wrapText="1"/>
    </xf>
    <xf numFmtId="4" fontId="16" fillId="11" borderId="26" xfId="17" applyNumberFormat="1" applyFont="1" applyFill="1" applyBorder="1" applyAlignment="1" applyProtection="1">
      <alignment horizontal="right" vertical="center"/>
    </xf>
    <xf numFmtId="167" fontId="16" fillId="11" borderId="26" xfId="34" applyFont="1" applyFill="1" applyBorder="1" applyAlignment="1" applyProtection="1">
      <alignment horizontal="right" vertical="center" wrapText="1"/>
    </xf>
    <xf numFmtId="0" fontId="10" fillId="0" borderId="13" xfId="25" applyNumberFormat="1" applyFont="1" applyBorder="1" applyAlignment="1" applyProtection="1">
      <alignment horizontal="center" vertical="center"/>
    </xf>
    <xf numFmtId="1" fontId="10" fillId="0" borderId="13" xfId="17" applyNumberFormat="1" applyFont="1" applyBorder="1" applyAlignment="1" applyProtection="1">
      <alignment horizontal="center" vertical="center"/>
    </xf>
    <xf numFmtId="0" fontId="0" fillId="0" borderId="13" xfId="17" applyFont="1" applyBorder="1" applyAlignment="1" applyProtection="1">
      <alignment horizontal="center" vertical="center"/>
    </xf>
    <xf numFmtId="167" fontId="10" fillId="0" borderId="28" xfId="34" applyFont="1" applyBorder="1" applyAlignment="1" applyProtection="1">
      <alignment horizontal="center" vertical="center"/>
    </xf>
    <xf numFmtId="167" fontId="25" fillId="11" borderId="26" xfId="34" applyFont="1" applyFill="1" applyBorder="1" applyAlignment="1" applyProtection="1">
      <alignment vertical="center" wrapText="1"/>
    </xf>
    <xf numFmtId="4" fontId="16" fillId="11" borderId="13" xfId="17" applyNumberFormat="1" applyFont="1" applyFill="1" applyBorder="1" applyAlignment="1" applyProtection="1">
      <alignment vertical="center"/>
    </xf>
    <xf numFmtId="4" fontId="16" fillId="11" borderId="26" xfId="17" applyNumberFormat="1" applyFont="1" applyFill="1" applyBorder="1" applyAlignment="1" applyProtection="1">
      <alignment vertical="center"/>
    </xf>
    <xf numFmtId="167" fontId="16" fillId="11" borderId="26" xfId="34" applyFont="1" applyFill="1" applyBorder="1" applyAlignment="1" applyProtection="1">
      <alignment vertical="center" wrapText="1"/>
    </xf>
    <xf numFmtId="167" fontId="16" fillId="11" borderId="26" xfId="34" applyFont="1" applyFill="1" applyBorder="1" applyAlignment="1" applyProtection="1">
      <alignment vertical="center"/>
    </xf>
    <xf numFmtId="0" fontId="0" fillId="0" borderId="27" xfId="17" applyFont="1" applyBorder="1" applyAlignment="1" applyProtection="1">
      <alignment horizontal="center" vertical="center"/>
    </xf>
    <xf numFmtId="167" fontId="10" fillId="0" borderId="26" xfId="34" applyFont="1" applyBorder="1" applyAlignment="1" applyProtection="1">
      <alignment horizontal="right" vertical="center"/>
    </xf>
    <xf numFmtId="4" fontId="10" fillId="0" borderId="26" xfId="34" applyNumberFormat="1" applyFont="1" applyBorder="1" applyAlignment="1" applyProtection="1">
      <alignment horizontal="center" vertical="center"/>
    </xf>
    <xf numFmtId="0" fontId="10" fillId="16" borderId="13" xfId="17" applyFont="1" applyFill="1" applyBorder="1" applyAlignment="1" applyProtection="1">
      <alignment horizontal="center" vertical="center" wrapText="1"/>
    </xf>
    <xf numFmtId="167" fontId="26" fillId="11" borderId="13" xfId="30" applyFont="1" applyFill="1" applyBorder="1" applyAlignment="1" applyProtection="1">
      <alignment horizontal="right" vertical="center"/>
    </xf>
    <xf numFmtId="4" fontId="10" fillId="11" borderId="26" xfId="17" applyNumberFormat="1" applyFont="1" applyFill="1" applyBorder="1" applyAlignment="1" applyProtection="1">
      <alignment horizontal="right" vertical="center"/>
    </xf>
    <xf numFmtId="167" fontId="26" fillId="11" borderId="26" xfId="30" applyFont="1" applyFill="1" applyBorder="1" applyAlignment="1" applyProtection="1">
      <alignment horizontal="right" vertical="center"/>
    </xf>
    <xf numFmtId="4" fontId="24" fillId="11" borderId="13" xfId="34" applyNumberFormat="1" applyFont="1" applyFill="1" applyBorder="1" applyAlignment="1" applyProtection="1">
      <alignment vertical="center" wrapText="1"/>
    </xf>
    <xf numFmtId="0" fontId="10" fillId="0" borderId="13" xfId="17" applyFont="1" applyBorder="1" applyAlignment="1" applyProtection="1">
      <alignment horizontal="center" vertical="center"/>
    </xf>
    <xf numFmtId="4" fontId="10" fillId="11" borderId="26" xfId="17" applyNumberFormat="1" applyFont="1" applyFill="1" applyBorder="1" applyAlignment="1" applyProtection="1">
      <alignment vertical="center"/>
    </xf>
    <xf numFmtId="167" fontId="26" fillId="11" borderId="26" xfId="30" applyFont="1" applyFill="1" applyBorder="1" applyAlignment="1" applyProtection="1">
      <alignment vertical="center"/>
    </xf>
    <xf numFmtId="0" fontId="10" fillId="0" borderId="26" xfId="17" applyFont="1" applyBorder="1" applyAlignment="1" applyProtection="1">
      <alignment horizontal="center" vertical="center"/>
    </xf>
    <xf numFmtId="167" fontId="10" fillId="0" borderId="28" xfId="34" applyFont="1" applyBorder="1" applyAlignment="1" applyProtection="1">
      <alignment horizontal="center" vertical="center" wrapText="1"/>
    </xf>
    <xf numFmtId="4" fontId="10" fillId="0" borderId="26" xfId="17" applyNumberFormat="1" applyFont="1" applyBorder="1" applyAlignment="1" applyProtection="1">
      <alignment horizontal="center" vertical="center"/>
    </xf>
    <xf numFmtId="4" fontId="10" fillId="0" borderId="13" xfId="17" applyNumberFormat="1" applyFont="1" applyBorder="1" applyAlignment="1" applyProtection="1">
      <alignment horizontal="center" vertical="center"/>
    </xf>
    <xf numFmtId="49" fontId="16" fillId="0" borderId="13" xfId="17" applyNumberFormat="1" applyFont="1" applyBorder="1" applyAlignment="1" applyProtection="1">
      <alignment horizontal="center" vertical="center" wrapText="1"/>
    </xf>
    <xf numFmtId="4" fontId="27" fillId="11" borderId="13" xfId="17" applyNumberFormat="1" applyFont="1" applyFill="1" applyBorder="1" applyAlignment="1" applyProtection="1">
      <alignment horizontal="right" vertical="center" wrapText="1"/>
    </xf>
    <xf numFmtId="167" fontId="10" fillId="0" borderId="14" xfId="34" applyFont="1" applyBorder="1" applyAlignment="1" applyProtection="1">
      <alignment horizontal="center" vertical="center"/>
    </xf>
    <xf numFmtId="4" fontId="27" fillId="11" borderId="13" xfId="17" applyNumberFormat="1" applyFont="1" applyFill="1" applyBorder="1" applyAlignment="1" applyProtection="1">
      <alignment vertical="center" wrapText="1"/>
    </xf>
    <xf numFmtId="49" fontId="16" fillId="0" borderId="26" xfId="17" applyNumberFormat="1" applyFont="1" applyBorder="1" applyAlignment="1" applyProtection="1">
      <alignment horizontal="center" vertical="center" wrapText="1"/>
    </xf>
    <xf numFmtId="0" fontId="0" fillId="0" borderId="13" xfId="25" applyNumberFormat="1" applyFont="1" applyBorder="1" applyAlignment="1" applyProtection="1">
      <alignment horizontal="center" vertical="center"/>
    </xf>
    <xf numFmtId="1" fontId="0" fillId="0" borderId="13" xfId="17" applyNumberFormat="1" applyFont="1" applyBorder="1" applyAlignment="1" applyProtection="1">
      <alignment horizontal="center" vertical="center"/>
    </xf>
    <xf numFmtId="167" fontId="0" fillId="0" borderId="13" xfId="34" applyFont="1" applyBorder="1" applyAlignment="1" applyProtection="1">
      <alignment horizontal="center" vertical="center"/>
    </xf>
    <xf numFmtId="167" fontId="10" fillId="17" borderId="26" xfId="34" applyFont="1" applyFill="1" applyBorder="1" applyAlignment="1" applyProtection="1">
      <alignment horizontal="center" vertical="center"/>
    </xf>
    <xf numFmtId="4" fontId="10" fillId="11" borderId="13" xfId="34" applyNumberFormat="1" applyFont="1" applyFill="1" applyBorder="1" applyAlignment="1" applyProtection="1">
      <alignment horizontal="right" vertical="center" wrapText="1"/>
    </xf>
    <xf numFmtId="4" fontId="10" fillId="11" borderId="26" xfId="34" applyNumberFormat="1" applyFont="1" applyFill="1" applyBorder="1" applyAlignment="1" applyProtection="1">
      <alignment horizontal="right" vertical="center" wrapText="1"/>
    </xf>
    <xf numFmtId="4" fontId="28" fillId="11" borderId="13" xfId="17" applyNumberFormat="1" applyFont="1" applyFill="1" applyBorder="1" applyAlignment="1" applyProtection="1">
      <alignment horizontal="right" vertical="center" wrapText="1"/>
    </xf>
    <xf numFmtId="167" fontId="0" fillId="11" borderId="26" xfId="34" applyFont="1" applyFill="1" applyBorder="1" applyAlignment="1" applyProtection="1">
      <alignment horizontal="right" vertical="center"/>
    </xf>
    <xf numFmtId="4" fontId="27" fillId="11" borderId="26" xfId="17" applyNumberFormat="1" applyFont="1" applyFill="1" applyBorder="1" applyAlignment="1" applyProtection="1">
      <alignment vertical="center" wrapText="1"/>
    </xf>
    <xf numFmtId="4" fontId="27" fillId="11" borderId="26" xfId="17" applyNumberFormat="1" applyFont="1" applyFill="1" applyBorder="1" applyAlignment="1" applyProtection="1">
      <alignment horizontal="right" vertical="center" wrapText="1"/>
    </xf>
    <xf numFmtId="167" fontId="10" fillId="17" borderId="14" xfId="34" applyFont="1" applyFill="1" applyBorder="1" applyAlignment="1" applyProtection="1">
      <alignment horizontal="center" vertical="center"/>
    </xf>
    <xf numFmtId="167" fontId="0" fillId="11" borderId="27" xfId="34" applyFont="1" applyFill="1" applyBorder="1" applyAlignment="1" applyProtection="1">
      <alignment horizontal="right" vertical="center"/>
    </xf>
    <xf numFmtId="167" fontId="0" fillId="11" borderId="13" xfId="34" applyFont="1" applyFill="1" applyBorder="1" applyAlignment="1" applyProtection="1">
      <alignment horizontal="right" vertical="center"/>
    </xf>
    <xf numFmtId="167" fontId="10" fillId="17" borderId="28" xfId="34" applyFont="1" applyFill="1" applyBorder="1" applyAlignment="1" applyProtection="1">
      <alignment horizontal="center" vertical="center"/>
    </xf>
    <xf numFmtId="167" fontId="0" fillId="11" borderId="26" xfId="34" applyFont="1" applyFill="1" applyBorder="1" applyAlignment="1" applyProtection="1">
      <alignment vertical="center"/>
    </xf>
    <xf numFmtId="167" fontId="0" fillId="11" borderId="27" xfId="34" applyFont="1" applyFill="1" applyBorder="1" applyAlignment="1" applyProtection="1">
      <alignment vertical="center"/>
    </xf>
    <xf numFmtId="167" fontId="0" fillId="11" borderId="13" xfId="34" applyFont="1" applyFill="1" applyBorder="1" applyAlignment="1" applyProtection="1">
      <alignment vertical="center"/>
    </xf>
    <xf numFmtId="0" fontId="0" fillId="0" borderId="26" xfId="25" applyNumberFormat="1" applyFont="1" applyBorder="1" applyAlignment="1" applyProtection="1">
      <alignment horizontal="center" vertical="center"/>
    </xf>
    <xf numFmtId="1" fontId="0" fillId="0" borderId="26" xfId="17" applyNumberFormat="1" applyFont="1" applyBorder="1" applyAlignment="1" applyProtection="1">
      <alignment horizontal="center" vertical="center"/>
    </xf>
    <xf numFmtId="167" fontId="0" fillId="0" borderId="26" xfId="34" applyFont="1" applyBorder="1" applyAlignment="1" applyProtection="1">
      <alignment horizontal="center" vertical="center"/>
    </xf>
    <xf numFmtId="4" fontId="22" fillId="11" borderId="26" xfId="17" applyNumberFormat="1" applyFont="1" applyFill="1" applyBorder="1" applyAlignment="1" applyProtection="1">
      <alignment horizontal="center" vertical="center" wrapText="1"/>
    </xf>
    <xf numFmtId="167" fontId="0" fillId="0" borderId="13" xfId="34" applyFont="1" applyBorder="1" applyAlignment="1" applyProtection="1">
      <alignment horizontal="right" vertical="center"/>
    </xf>
    <xf numFmtId="167" fontId="0" fillId="0" borderId="14" xfId="34" applyFont="1" applyBorder="1" applyAlignment="1" applyProtection="1">
      <alignment horizontal="center" vertical="center"/>
    </xf>
    <xf numFmtId="0" fontId="0" fillId="0" borderId="26" xfId="17" applyFont="1" applyBorder="1" applyAlignment="1" applyProtection="1">
      <alignment horizontal="center" vertical="center"/>
    </xf>
    <xf numFmtId="167" fontId="0" fillId="0" borderId="26" xfId="34" applyFont="1" applyBorder="1" applyAlignment="1" applyProtection="1">
      <alignment horizontal="right" vertical="center"/>
    </xf>
    <xf numFmtId="49" fontId="10" fillId="0" borderId="13" xfId="17" applyNumberFormat="1" applyFont="1" applyBorder="1" applyAlignment="1" applyProtection="1">
      <alignment horizontal="center" vertical="center" wrapText="1"/>
    </xf>
    <xf numFmtId="167" fontId="0" fillId="0" borderId="27" xfId="34" applyFont="1" applyBorder="1" applyAlignment="1" applyProtection="1">
      <alignment horizontal="right" vertical="center"/>
    </xf>
    <xf numFmtId="167" fontId="0" fillId="0" borderId="15" xfId="34" applyFont="1" applyBorder="1" applyAlignment="1" applyProtection="1">
      <alignment horizontal="right" vertical="center"/>
    </xf>
    <xf numFmtId="167" fontId="0" fillId="11" borderId="15" xfId="34" applyFont="1" applyFill="1" applyBorder="1" applyAlignment="1" applyProtection="1">
      <alignment vertical="center"/>
    </xf>
    <xf numFmtId="49" fontId="10" fillId="0" borderId="26" xfId="17" applyNumberFormat="1" applyFont="1" applyBorder="1" applyAlignment="1" applyProtection="1">
      <alignment horizontal="center" vertical="center" wrapText="1"/>
    </xf>
    <xf numFmtId="4" fontId="0" fillId="0" borderId="26" xfId="17" applyNumberFormat="1" applyFont="1" applyBorder="1" applyAlignment="1" applyProtection="1">
      <alignment horizontal="center" vertical="center"/>
    </xf>
    <xf numFmtId="4" fontId="0" fillId="0" borderId="26" xfId="17" applyNumberFormat="1" applyFont="1" applyBorder="1" applyAlignment="1" applyProtection="1">
      <alignment horizontal="center" vertical="center" wrapText="1"/>
    </xf>
    <xf numFmtId="167" fontId="21" fillId="11" borderId="13" xfId="34" applyFont="1" applyFill="1" applyBorder="1" applyAlignment="1" applyProtection="1">
      <alignment horizontal="right" vertical="center"/>
    </xf>
    <xf numFmtId="167" fontId="21" fillId="11" borderId="26" xfId="34" applyFont="1" applyFill="1" applyBorder="1" applyAlignment="1" applyProtection="1">
      <alignment horizontal="right" vertical="center"/>
    </xf>
    <xf numFmtId="4" fontId="0" fillId="0" borderId="13" xfId="17" applyNumberFormat="1" applyFont="1" applyBorder="1" applyAlignment="1" applyProtection="1">
      <alignment horizontal="center" vertical="center"/>
    </xf>
    <xf numFmtId="4" fontId="0" fillId="0" borderId="13" xfId="17" applyNumberFormat="1" applyFont="1" applyBorder="1" applyAlignment="1" applyProtection="1">
      <alignment horizontal="center" vertical="center" wrapText="1"/>
    </xf>
    <xf numFmtId="4" fontId="0" fillId="11" borderId="13" xfId="34" applyNumberFormat="1" applyFont="1" applyFill="1" applyBorder="1" applyAlignment="1" applyProtection="1">
      <alignment horizontal="right" vertical="center"/>
    </xf>
    <xf numFmtId="4" fontId="0" fillId="11" borderId="13" xfId="34" applyNumberFormat="1" applyFont="1" applyFill="1" applyBorder="1" applyAlignment="1" applyProtection="1">
      <alignment vertical="center"/>
    </xf>
    <xf numFmtId="167" fontId="21" fillId="11" borderId="13" xfId="34" applyFont="1" applyFill="1" applyBorder="1" applyAlignment="1" applyProtection="1">
      <alignment vertical="center"/>
    </xf>
    <xf numFmtId="167" fontId="21" fillId="11" borderId="15" xfId="34" applyFont="1" applyFill="1" applyBorder="1" applyAlignment="1" applyProtection="1">
      <alignment vertical="center"/>
    </xf>
    <xf numFmtId="0" fontId="29" fillId="0" borderId="13" xfId="24" applyFont="1" applyBorder="1" applyAlignment="1" applyProtection="1">
      <alignment horizontal="center" vertical="center" wrapText="1"/>
    </xf>
    <xf numFmtId="167" fontId="0" fillId="0" borderId="28" xfId="34" applyFont="1" applyBorder="1" applyAlignment="1" applyProtection="1">
      <alignment horizontal="center" vertical="center"/>
    </xf>
    <xf numFmtId="0" fontId="29" fillId="0" borderId="26" xfId="24" applyFont="1" applyBorder="1" applyAlignment="1" applyProtection="1">
      <alignment horizontal="center" vertical="center" wrapText="1"/>
    </xf>
    <xf numFmtId="0" fontId="21" fillId="0" borderId="13" xfId="25" applyNumberFormat="1" applyFont="1" applyBorder="1" applyAlignment="1" applyProtection="1">
      <alignment horizontal="center" vertical="center"/>
    </xf>
    <xf numFmtId="0" fontId="30" fillId="0" borderId="13" xfId="17" applyFont="1" applyBorder="1" applyAlignment="1" applyProtection="1">
      <alignment horizontal="center" vertical="center" wrapText="1"/>
    </xf>
    <xf numFmtId="0" fontId="21" fillId="0" borderId="26" xfId="25" applyNumberFormat="1" applyFont="1" applyBorder="1" applyAlignment="1" applyProtection="1">
      <alignment horizontal="center" vertical="center"/>
    </xf>
    <xf numFmtId="0" fontId="30" fillId="0" borderId="26" xfId="17" applyFont="1" applyBorder="1" applyAlignment="1" applyProtection="1">
      <alignment horizontal="center" vertical="center" wrapText="1"/>
    </xf>
    <xf numFmtId="49" fontId="0" fillId="0" borderId="13" xfId="17" applyNumberFormat="1" applyFont="1" applyBorder="1" applyAlignment="1" applyProtection="1">
      <alignment horizontal="center" vertical="center" wrapText="1"/>
    </xf>
    <xf numFmtId="167" fontId="26" fillId="0" borderId="13" xfId="37" applyFont="1" applyBorder="1" applyAlignment="1" applyProtection="1">
      <alignment horizontal="center" vertical="center" wrapText="1"/>
    </xf>
    <xf numFmtId="4" fontId="10" fillId="11" borderId="13" xfId="17" applyNumberFormat="1" applyFont="1" applyFill="1" applyBorder="1" applyAlignment="1" applyProtection="1">
      <alignment horizontal="right" vertical="center"/>
    </xf>
    <xf numFmtId="167" fontId="26" fillId="0" borderId="14" xfId="37" applyFont="1" applyBorder="1" applyAlignment="1" applyProtection="1">
      <alignment horizontal="center" vertical="center" wrapText="1"/>
    </xf>
    <xf numFmtId="4" fontId="10" fillId="11" borderId="13" xfId="17" applyNumberFormat="1" applyFont="1" applyFill="1" applyBorder="1" applyAlignment="1" applyProtection="1">
      <alignment vertical="center"/>
    </xf>
    <xf numFmtId="49" fontId="0" fillId="0" borderId="26" xfId="17" applyNumberFormat="1" applyFont="1" applyBorder="1" applyAlignment="1" applyProtection="1">
      <alignment horizontal="center" vertical="center" wrapText="1"/>
    </xf>
    <xf numFmtId="4" fontId="10" fillId="11" borderId="13" xfId="34" applyNumberFormat="1" applyFont="1" applyFill="1" applyBorder="1" applyAlignment="1" applyProtection="1">
      <alignment horizontal="right" vertical="center"/>
    </xf>
    <xf numFmtId="4" fontId="10" fillId="11" borderId="13" xfId="34" applyNumberFormat="1" applyFont="1" applyFill="1" applyBorder="1" applyAlignment="1" applyProtection="1">
      <alignment vertical="center"/>
    </xf>
    <xf numFmtId="4" fontId="0" fillId="11" borderId="15" xfId="34" applyNumberFormat="1" applyFont="1" applyFill="1" applyBorder="1" applyAlignment="1" applyProtection="1">
      <alignment vertical="center"/>
    </xf>
    <xf numFmtId="4" fontId="10" fillId="11" borderId="26" xfId="34" applyNumberFormat="1" applyFont="1" applyFill="1" applyBorder="1" applyAlignment="1" applyProtection="1">
      <alignment vertical="center"/>
    </xf>
    <xf numFmtId="4" fontId="0" fillId="11" borderId="26" xfId="34" applyNumberFormat="1" applyFont="1" applyFill="1" applyBorder="1" applyAlignment="1" applyProtection="1">
      <alignment vertical="center"/>
    </xf>
    <xf numFmtId="4" fontId="10" fillId="11" borderId="26" xfId="34" applyNumberFormat="1" applyFont="1" applyFill="1" applyBorder="1" applyAlignment="1" applyProtection="1">
      <alignment horizontal="right" vertical="center"/>
    </xf>
    <xf numFmtId="4" fontId="0" fillId="11" borderId="26" xfId="34" applyNumberFormat="1" applyFont="1" applyFill="1" applyBorder="1" applyAlignment="1" applyProtection="1">
      <alignment horizontal="right" vertical="center"/>
    </xf>
    <xf numFmtId="4" fontId="25" fillId="11" borderId="13" xfId="34" applyNumberFormat="1" applyFont="1" applyFill="1" applyBorder="1" applyAlignment="1" applyProtection="1">
      <alignment horizontal="right" vertical="center" wrapText="1"/>
    </xf>
    <xf numFmtId="167" fontId="4" fillId="0" borderId="0" xfId="15" applyNumberFormat="1" applyFont="1" applyAlignment="1" applyProtection="1"/>
    <xf numFmtId="4" fontId="4" fillId="0" borderId="0" xfId="15" applyNumberFormat="1" applyFont="1" applyAlignment="1" applyProtection="1"/>
    <xf numFmtId="0" fontId="4" fillId="18" borderId="0" xfId="15" applyFont="1" applyFill="1" applyAlignment="1" applyProtection="1"/>
    <xf numFmtId="0" fontId="4" fillId="17" borderId="0" xfId="15" applyFont="1" applyFill="1" applyAlignment="1" applyProtection="1"/>
    <xf numFmtId="0" fontId="10" fillId="0" borderId="13" xfId="0" applyFont="1" applyBorder="1" applyAlignment="1" applyProtection="1">
      <alignment vertical="center" wrapText="1"/>
    </xf>
    <xf numFmtId="1" fontId="13" fillId="0" borderId="13" xfId="0" applyNumberFormat="1" applyFont="1" applyBorder="1" applyAlignment="1">
      <alignment horizontal="center" vertical="center"/>
    </xf>
    <xf numFmtId="4" fontId="13" fillId="0" borderId="13" xfId="0" applyNumberFormat="1" applyFont="1" applyBorder="1" applyAlignment="1">
      <alignment horizontal="right" vertical="center"/>
    </xf>
    <xf numFmtId="4" fontId="13" fillId="0" borderId="29" xfId="0" applyNumberFormat="1" applyFont="1" applyBorder="1" applyAlignment="1">
      <alignment horizontal="right" vertical="center"/>
    </xf>
    <xf numFmtId="0" fontId="10" fillId="0" borderId="13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wrapText="1"/>
    </xf>
    <xf numFmtId="0" fontId="10" fillId="0" borderId="13" xfId="0" applyFont="1" applyBorder="1" applyAlignment="1" applyProtection="1">
      <alignment vertical="center" wrapText="1"/>
    </xf>
    <xf numFmtId="168" fontId="10" fillId="0" borderId="13" xfId="0" applyNumberFormat="1" applyFont="1" applyBorder="1" applyAlignment="1">
      <alignment horizontal="center" vertical="center" wrapText="1"/>
    </xf>
    <xf numFmtId="167" fontId="10" fillId="0" borderId="13" xfId="1" applyNumberFormat="1" applyFont="1" applyBorder="1" applyAlignment="1" applyProtection="1">
      <alignment vertical="center" wrapText="1"/>
    </xf>
    <xf numFmtId="167" fontId="10" fillId="0" borderId="13" xfId="1" applyNumberFormat="1" applyFont="1" applyBorder="1" applyAlignment="1" applyProtection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4" fontId="10" fillId="0" borderId="10" xfId="1" applyNumberFormat="1" applyFont="1" applyBorder="1" applyAlignment="1" applyProtection="1">
      <alignment wrapText="1"/>
    </xf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vertical="center" wrapText="1"/>
    </xf>
    <xf numFmtId="0" fontId="10" fillId="7" borderId="13" xfId="0" applyFont="1" applyFill="1" applyBorder="1" applyAlignment="1">
      <alignment vertical="center" wrapText="1"/>
    </xf>
    <xf numFmtId="4" fontId="12" fillId="7" borderId="13" xfId="0" applyNumberFormat="1" applyFont="1" applyFill="1" applyBorder="1" applyAlignment="1">
      <alignment horizontal="right" vertical="center" wrapText="1"/>
    </xf>
    <xf numFmtId="1" fontId="10" fillId="0" borderId="13" xfId="0" applyNumberFormat="1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1" fontId="10" fillId="0" borderId="30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4" fontId="10" fillId="19" borderId="13" xfId="34" applyNumberFormat="1" applyFont="1" applyFill="1" applyBorder="1" applyAlignment="1" applyProtection="1">
      <alignment horizontal="right" vertical="center" wrapText="1"/>
    </xf>
    <xf numFmtId="4" fontId="10" fillId="0" borderId="13" xfId="0" applyNumberFormat="1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167" fontId="10" fillId="0" borderId="13" xfId="0" applyNumberFormat="1" applyFont="1" applyBorder="1" applyAlignment="1">
      <alignment vertical="center" wrapText="1"/>
    </xf>
    <xf numFmtId="4" fontId="10" fillId="0" borderId="0" xfId="0" applyNumberFormat="1" applyFont="1" applyAlignment="1">
      <alignment wrapText="1"/>
    </xf>
    <xf numFmtId="4" fontId="16" fillId="5" borderId="13" xfId="17" applyNumberFormat="1" applyFont="1" applyFill="1" applyBorder="1" applyAlignment="1">
      <alignment horizontal="right" vertical="center"/>
    </xf>
    <xf numFmtId="0" fontId="12" fillId="4" borderId="13" xfId="0" applyFont="1" applyFill="1" applyBorder="1" applyAlignment="1">
      <alignment horizontal="center" vertical="center" wrapText="1"/>
    </xf>
    <xf numFmtId="167" fontId="12" fillId="6" borderId="12" xfId="0" applyNumberFormat="1" applyFont="1" applyFill="1" applyBorder="1" applyAlignment="1">
      <alignment horizontal="right" wrapText="1"/>
    </xf>
    <xf numFmtId="0" fontId="10" fillId="6" borderId="11" xfId="0" applyFont="1" applyFill="1" applyBorder="1" applyAlignment="1">
      <alignment wrapText="1"/>
    </xf>
    <xf numFmtId="0" fontId="10" fillId="5" borderId="9" xfId="0" applyFont="1" applyFill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 applyProtection="1">
      <alignment horizontal="center" vertical="center" wrapText="1"/>
    </xf>
    <xf numFmtId="43" fontId="10" fillId="0" borderId="0" xfId="0" applyNumberFormat="1" applyFont="1" applyAlignment="1" applyProtection="1">
      <alignment wrapText="1"/>
    </xf>
    <xf numFmtId="0" fontId="10" fillId="0" borderId="13" xfId="0" applyFont="1" applyBorder="1" applyAlignment="1" applyProtection="1">
      <alignment vertical="center" wrapText="1"/>
    </xf>
    <xf numFmtId="0" fontId="10" fillId="0" borderId="14" xfId="0" applyFont="1" applyBorder="1" applyAlignment="1" applyProtection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49" fontId="10" fillId="0" borderId="13" xfId="0" applyNumberFormat="1" applyFont="1" applyBorder="1" applyAlignment="1" applyProtection="1">
      <alignment horizontal="center" vertical="center" wrapText="1"/>
    </xf>
    <xf numFmtId="49" fontId="33" fillId="0" borderId="13" xfId="17" applyNumberFormat="1" applyBorder="1" applyAlignment="1">
      <alignment horizontal="center" vertical="center"/>
    </xf>
    <xf numFmtId="1" fontId="33" fillId="0" borderId="13" xfId="17" applyNumberFormat="1" applyBorder="1" applyAlignment="1">
      <alignment horizontal="center" vertical="center"/>
    </xf>
    <xf numFmtId="1" fontId="33" fillId="0" borderId="26" xfId="17" applyNumberFormat="1" applyBorder="1" applyAlignment="1">
      <alignment horizontal="center" vertical="center"/>
    </xf>
    <xf numFmtId="1" fontId="33" fillId="0" borderId="13" xfId="17" applyNumberFormat="1" applyBorder="1" applyAlignment="1">
      <alignment horizontal="center" vertical="center" wrapText="1"/>
    </xf>
    <xf numFmtId="1" fontId="33" fillId="0" borderId="26" xfId="17" applyNumberFormat="1" applyBorder="1" applyAlignment="1">
      <alignment horizontal="center" vertical="center" wrapText="1"/>
    </xf>
    <xf numFmtId="49" fontId="10" fillId="0" borderId="13" xfId="17" applyNumberFormat="1" applyFont="1" applyBorder="1" applyAlignment="1">
      <alignment horizontal="center" vertical="center"/>
    </xf>
    <xf numFmtId="1" fontId="38" fillId="0" borderId="13" xfId="28" applyNumberFormat="1" applyFont="1" applyBorder="1" applyAlignment="1" applyProtection="1">
      <alignment horizontal="center" vertical="center"/>
    </xf>
    <xf numFmtId="2" fontId="33" fillId="0" borderId="13" xfId="17" applyNumberFormat="1" applyBorder="1" applyAlignment="1">
      <alignment horizontal="center" vertical="center" wrapText="1"/>
    </xf>
    <xf numFmtId="49" fontId="33" fillId="0" borderId="26" xfId="17" applyNumberFormat="1" applyBorder="1" applyAlignment="1">
      <alignment horizontal="center" vertical="center"/>
    </xf>
    <xf numFmtId="167" fontId="10" fillId="0" borderId="12" xfId="0" applyNumberFormat="1" applyFont="1" applyBorder="1" applyAlignment="1" applyProtection="1">
      <alignment horizontal="right" vertical="center" wrapText="1"/>
    </xf>
    <xf numFmtId="167" fontId="10" fillId="0" borderId="20" xfId="0" applyNumberFormat="1" applyFont="1" applyBorder="1" applyAlignment="1" applyProtection="1">
      <alignment horizontal="right" vertical="center" wrapText="1"/>
    </xf>
    <xf numFmtId="4" fontId="10" fillId="0" borderId="20" xfId="0" applyNumberFormat="1" applyFont="1" applyBorder="1" applyAlignment="1" applyProtection="1">
      <alignment horizontal="right" vertical="center" wrapText="1"/>
    </xf>
    <xf numFmtId="167" fontId="10" fillId="0" borderId="19" xfId="0" applyNumberFormat="1" applyFont="1" applyBorder="1" applyAlignment="1" applyProtection="1">
      <alignment horizontal="right" vertical="center" wrapText="1"/>
    </xf>
    <xf numFmtId="167" fontId="10" fillId="0" borderId="10" xfId="0" applyNumberFormat="1" applyFont="1" applyBorder="1" applyAlignment="1" applyProtection="1">
      <alignment horizontal="right" vertical="center" wrapText="1"/>
    </xf>
    <xf numFmtId="4" fontId="10" fillId="0" borderId="10" xfId="0" applyNumberFormat="1" applyFont="1" applyBorder="1" applyAlignment="1" applyProtection="1">
      <alignment horizontal="right" wrapText="1"/>
    </xf>
    <xf numFmtId="167" fontId="10" fillId="0" borderId="10" xfId="0" applyNumberFormat="1" applyFont="1" applyBorder="1" applyAlignment="1" applyProtection="1">
      <alignment horizontal="right" wrapText="1"/>
    </xf>
    <xf numFmtId="0" fontId="10" fillId="0" borderId="10" xfId="0" applyFont="1" applyBorder="1" applyAlignment="1" applyProtection="1">
      <alignment horizontal="right" wrapText="1"/>
    </xf>
    <xf numFmtId="0" fontId="10" fillId="0" borderId="10" xfId="0" applyFont="1" applyBorder="1" applyAlignment="1" applyProtection="1">
      <alignment horizontal="right" vertical="center" wrapText="1"/>
    </xf>
    <xf numFmtId="167" fontId="10" fillId="0" borderId="10" xfId="1" applyNumberFormat="1" applyFont="1" applyBorder="1" applyAlignment="1" applyProtection="1">
      <alignment horizontal="right" vertical="center" wrapText="1"/>
    </xf>
    <xf numFmtId="167" fontId="10" fillId="0" borderId="10" xfId="1" applyFont="1" applyBorder="1" applyAlignment="1" applyProtection="1">
      <alignment horizontal="right" vertical="center" wrapText="1"/>
    </xf>
    <xf numFmtId="167" fontId="10" fillId="0" borderId="19" xfId="1" applyFont="1" applyBorder="1" applyAlignment="1" applyProtection="1">
      <alignment horizontal="right" vertical="center" wrapText="1"/>
    </xf>
    <xf numFmtId="167" fontId="10" fillId="0" borderId="19" xfId="0" applyNumberFormat="1" applyFont="1" applyBorder="1" applyAlignment="1" applyProtection="1">
      <alignment horizontal="right" wrapText="1"/>
    </xf>
    <xf numFmtId="0" fontId="10" fillId="0" borderId="19" xfId="0" applyFont="1" applyBorder="1" applyAlignment="1" applyProtection="1">
      <alignment horizontal="right" wrapText="1"/>
    </xf>
    <xf numFmtId="4" fontId="10" fillId="0" borderId="10" xfId="0" applyNumberFormat="1" applyFont="1" applyBorder="1" applyAlignment="1" applyProtection="1">
      <alignment horizontal="right" vertical="center" wrapText="1"/>
    </xf>
    <xf numFmtId="167" fontId="10" fillId="5" borderId="10" xfId="0" applyNumberFormat="1" applyFont="1" applyFill="1" applyBorder="1" applyAlignment="1" applyProtection="1">
      <alignment horizontal="right" wrapText="1"/>
    </xf>
    <xf numFmtId="0" fontId="10" fillId="5" borderId="10" xfId="0" applyFont="1" applyFill="1" applyBorder="1" applyAlignment="1" applyProtection="1">
      <alignment horizontal="right" wrapText="1"/>
    </xf>
    <xf numFmtId="4" fontId="10" fillId="5" borderId="10" xfId="0" applyNumberFormat="1" applyFont="1" applyFill="1" applyBorder="1" applyAlignment="1" applyProtection="1">
      <alignment horizontal="right" wrapText="1"/>
    </xf>
    <xf numFmtId="4" fontId="0" fillId="0" borderId="13" xfId="0" applyNumberFormat="1" applyBorder="1" applyAlignment="1">
      <alignment horizontal="right"/>
    </xf>
    <xf numFmtId="171" fontId="10" fillId="0" borderId="10" xfId="0" applyNumberFormat="1" applyFont="1" applyBorder="1" applyAlignment="1" applyProtection="1">
      <alignment horizontal="right" wrapText="1"/>
    </xf>
    <xf numFmtId="167" fontId="10" fillId="0" borderId="12" xfId="0" applyNumberFormat="1" applyFont="1" applyBorder="1" applyAlignment="1">
      <alignment horizontal="right" vertical="center" wrapText="1"/>
    </xf>
    <xf numFmtId="167" fontId="10" fillId="0" borderId="10" xfId="0" applyNumberFormat="1" applyFont="1" applyBorder="1" applyAlignment="1">
      <alignment horizontal="right" vertical="center" wrapText="1"/>
    </xf>
    <xf numFmtId="167" fontId="10" fillId="0" borderId="10" xfId="0" applyNumberFormat="1" applyFont="1" applyBorder="1" applyAlignment="1">
      <alignment horizontal="right" wrapText="1"/>
    </xf>
    <xf numFmtId="4" fontId="10" fillId="0" borderId="10" xfId="0" applyNumberFormat="1" applyFont="1" applyBorder="1" applyAlignment="1">
      <alignment horizontal="right" wrapText="1"/>
    </xf>
    <xf numFmtId="0" fontId="10" fillId="0" borderId="10" xfId="0" applyFont="1" applyBorder="1" applyAlignment="1">
      <alignment horizontal="right" wrapText="1"/>
    </xf>
    <xf numFmtId="167" fontId="10" fillId="0" borderId="11" xfId="0" applyNumberFormat="1" applyFont="1" applyBorder="1" applyAlignment="1" applyProtection="1">
      <alignment horizontal="right" vertical="center" wrapText="1"/>
    </xf>
    <xf numFmtId="4" fontId="10" fillId="0" borderId="19" xfId="0" applyNumberFormat="1" applyFont="1" applyBorder="1" applyAlignment="1" applyProtection="1">
      <alignment horizontal="right" wrapText="1"/>
    </xf>
    <xf numFmtId="167" fontId="10" fillId="0" borderId="10" xfId="0" applyNumberFormat="1" applyFont="1" applyFill="1" applyBorder="1" applyAlignment="1" applyProtection="1">
      <alignment horizontal="right" wrapText="1"/>
    </xf>
    <xf numFmtId="4" fontId="10" fillId="0" borderId="19" xfId="0" applyNumberFormat="1" applyFont="1" applyBorder="1" applyAlignment="1" applyProtection="1">
      <alignment horizontal="right" vertical="center" wrapText="1"/>
    </xf>
    <xf numFmtId="4" fontId="0" fillId="0" borderId="10" xfId="0" applyNumberFormat="1" applyFont="1" applyBorder="1" applyAlignment="1" applyProtection="1">
      <alignment horizontal="right" wrapText="1"/>
    </xf>
    <xf numFmtId="4" fontId="10" fillId="0" borderId="12" xfId="0" applyNumberFormat="1" applyFont="1" applyBorder="1" applyAlignment="1" applyProtection="1">
      <alignment horizontal="right" vertical="center" wrapText="1"/>
    </xf>
    <xf numFmtId="167" fontId="10" fillId="0" borderId="19" xfId="0" applyNumberFormat="1" applyFont="1" applyFill="1" applyBorder="1" applyAlignment="1" applyProtection="1">
      <alignment horizontal="right" vertical="center" wrapText="1"/>
    </xf>
    <xf numFmtId="4" fontId="10" fillId="0" borderId="11" xfId="0" applyNumberFormat="1" applyFont="1" applyBorder="1" applyAlignment="1" applyProtection="1">
      <alignment horizontal="right" vertical="center" wrapText="1"/>
    </xf>
    <xf numFmtId="43" fontId="10" fillId="0" borderId="10" xfId="0" applyNumberFormat="1" applyFont="1" applyBorder="1" applyAlignment="1" applyProtection="1">
      <alignment horizontal="right" vertical="center" wrapText="1"/>
    </xf>
    <xf numFmtId="0" fontId="9" fillId="3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/>
    <xf numFmtId="0" fontId="11" fillId="3" borderId="2" xfId="0" applyFont="1" applyFill="1" applyBorder="1" applyAlignment="1" applyProtection="1">
      <alignment vertical="center" wrapText="1"/>
    </xf>
    <xf numFmtId="0" fontId="10" fillId="0" borderId="3" xfId="0" applyFont="1" applyBorder="1" applyAlignment="1" applyProtection="1">
      <alignment wrapText="1"/>
    </xf>
    <xf numFmtId="0" fontId="10" fillId="0" borderId="4" xfId="0" applyFont="1" applyBorder="1" applyAlignment="1" applyProtection="1">
      <alignment horizontal="right" vertical="center" wrapText="1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vertical="center" wrapText="1"/>
    </xf>
    <xf numFmtId="0" fontId="12" fillId="7" borderId="13" xfId="0" applyFont="1" applyFill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7" borderId="15" xfId="0" applyFont="1" applyFill="1" applyBorder="1" applyAlignment="1">
      <alignment vertical="center" wrapText="1"/>
    </xf>
    <xf numFmtId="0" fontId="12" fillId="7" borderId="25" xfId="0" applyFont="1" applyFill="1" applyBorder="1" applyAlignment="1">
      <alignment vertical="center" wrapText="1"/>
    </xf>
    <xf numFmtId="0" fontId="12" fillId="7" borderId="14" xfId="0" applyFont="1" applyFill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2" fillId="0" borderId="11" xfId="0" applyFont="1" applyBorder="1" applyAlignment="1">
      <alignment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/>
    <xf numFmtId="0" fontId="11" fillId="3" borderId="15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horizontal="right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</cellXfs>
  <cellStyles count="38">
    <cellStyle name="Default 1" xfId="3" xr:uid="{00000000-0005-0000-0000-000006000000}"/>
    <cellStyle name="Moeda" xfId="2" builtinId="4"/>
    <cellStyle name="Moeda 2" xfId="4" xr:uid="{00000000-0005-0000-0000-000007000000}"/>
    <cellStyle name="Neutra 2" xfId="5" xr:uid="{00000000-0005-0000-0000-000008000000}"/>
    <cellStyle name="Neutro 2" xfId="6" xr:uid="{00000000-0005-0000-0000-000009000000}"/>
    <cellStyle name="Normal" xfId="0" builtinId="0"/>
    <cellStyle name="Normal 10" xfId="7" xr:uid="{00000000-0005-0000-0000-00000A000000}"/>
    <cellStyle name="Normal 13" xfId="8" xr:uid="{00000000-0005-0000-0000-00000B000000}"/>
    <cellStyle name="Normal 13 2" xfId="9" xr:uid="{00000000-0005-0000-0000-00000C000000}"/>
    <cellStyle name="Normal 2" xfId="10" xr:uid="{00000000-0005-0000-0000-00000D000000}"/>
    <cellStyle name="Normal 2 2" xfId="11" xr:uid="{00000000-0005-0000-0000-00000E000000}"/>
    <cellStyle name="Normal 2 2 2" xfId="12" xr:uid="{00000000-0005-0000-0000-00000F000000}"/>
    <cellStyle name="Normal 3" xfId="13" xr:uid="{00000000-0005-0000-0000-000010000000}"/>
    <cellStyle name="Normal 4" xfId="14" xr:uid="{00000000-0005-0000-0000-000011000000}"/>
    <cellStyle name="Normal 5" xfId="15" xr:uid="{00000000-0005-0000-0000-000012000000}"/>
    <cellStyle name="Normal 64 2" xfId="16" xr:uid="{00000000-0005-0000-0000-000013000000}"/>
    <cellStyle name="Normal 65" xfId="17" xr:uid="{00000000-0005-0000-0000-000014000000}"/>
    <cellStyle name="Normal 65 10" xfId="18" xr:uid="{00000000-0005-0000-0000-000015000000}"/>
    <cellStyle name="Normal 65 2" xfId="19" xr:uid="{00000000-0005-0000-0000-000016000000}"/>
    <cellStyle name="Normal 65 3" xfId="20" xr:uid="{00000000-0005-0000-0000-000017000000}"/>
    <cellStyle name="Normal 65 8" xfId="21" xr:uid="{00000000-0005-0000-0000-000018000000}"/>
    <cellStyle name="Normal 73" xfId="22" xr:uid="{00000000-0005-0000-0000-000019000000}"/>
    <cellStyle name="Normal 74" xfId="23" xr:uid="{00000000-0005-0000-0000-00001A000000}"/>
    <cellStyle name="Normal 79 2" xfId="24" xr:uid="{00000000-0005-0000-0000-00001B000000}"/>
    <cellStyle name="TableStyleLight1" xfId="25" xr:uid="{00000000-0005-0000-0000-00001C000000}"/>
    <cellStyle name="TableStyleLight1 2" xfId="26" xr:uid="{00000000-0005-0000-0000-00001D000000}"/>
    <cellStyle name="TableStyleLight1 2 2" xfId="27" xr:uid="{00000000-0005-0000-0000-00001E000000}"/>
    <cellStyle name="TableStyleLight1 8" xfId="28" xr:uid="{00000000-0005-0000-0000-00001F000000}"/>
    <cellStyle name="Valor da tabela dinâmica" xfId="29" xr:uid="{00000000-0005-0000-0000-000020000000}"/>
    <cellStyle name="Vírgula" xfId="1" builtinId="3"/>
    <cellStyle name="Vírgula 17 2 3" xfId="30" xr:uid="{00000000-0005-0000-0000-000021000000}"/>
    <cellStyle name="Vírgula 17 2 3 2" xfId="31" xr:uid="{00000000-0005-0000-0000-000022000000}"/>
    <cellStyle name="Vírgula 2" xfId="32" xr:uid="{00000000-0005-0000-0000-000023000000}"/>
    <cellStyle name="Vírgula 3" xfId="33" xr:uid="{00000000-0005-0000-0000-000024000000}"/>
    <cellStyle name="Vírgula 44" xfId="34" xr:uid="{00000000-0005-0000-0000-000025000000}"/>
    <cellStyle name="Vírgula 44 10 2" xfId="35" xr:uid="{00000000-0005-0000-0000-000026000000}"/>
    <cellStyle name="Vírgula 44 3" xfId="36" xr:uid="{00000000-0005-0000-0000-000027000000}"/>
    <cellStyle name="Vírgula 44 9 2" xfId="37" xr:uid="{00000000-0005-0000-0000-00002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9C6500"/>
      <rgbColor rgb="FF800080"/>
      <rgbColor rgb="FF089385"/>
      <rgbColor rgb="FFCCCCCC"/>
      <rgbColor rgb="FF808080"/>
      <rgbColor rgb="FFAFD095"/>
      <rgbColor rgb="FF993366"/>
      <rgbColor rgb="FFFFD8CE"/>
      <rgbColor rgb="FFDAE3F3"/>
      <rgbColor rgb="FF660066"/>
      <rgbColor rgb="FFF4B183"/>
      <rgbColor rgb="FF0070C0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E2F3"/>
      <rgbColor rgb="FFB7DEE8"/>
      <rgbColor rgb="FFFFEB9C"/>
      <rgbColor rgb="FF97C5F7"/>
      <rgbColor rgb="FFFFAA95"/>
      <rgbColor rgb="FFD9D9D9"/>
      <rgbColor rgb="FFFFCC98"/>
      <rgbColor rgb="FF2A6099"/>
      <rgbColor rgb="FF33CCCC"/>
      <rgbColor rgb="FF98CD04"/>
      <rgbColor rgb="FFFFCC00"/>
      <rgbColor rgb="FFFF9900"/>
      <rgbColor rgb="FFFF6600"/>
      <rgbColor rgb="FF2F5597"/>
      <rgbColor rgb="FF929292"/>
      <rgbColor rgb="FF002060"/>
      <rgbColor rgb="FF339966"/>
      <rgbColor rgb="FF003300"/>
      <rgbColor rgb="FF333300"/>
      <rgbColor rgb="FF9C57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9" tint="-0.499984740745262"/>
    <pageSetUpPr fitToPage="1"/>
  </sheetPr>
  <dimension ref="A1:V140"/>
  <sheetViews>
    <sheetView zoomScaleNormal="100" workbookViewId="0">
      <selection sqref="A1:V94"/>
    </sheetView>
  </sheetViews>
  <sheetFormatPr defaultColWidth="8.7109375" defaultRowHeight="15"/>
  <cols>
    <col min="2" max="2" width="14.28515625" style="1" customWidth="1"/>
    <col min="3" max="3" width="17.140625" style="2" customWidth="1"/>
    <col min="4" max="7" width="15" style="1" customWidth="1"/>
    <col min="8" max="8" width="19.28515625" style="1" customWidth="1"/>
    <col min="9" max="10" width="15.28515625" style="1" customWidth="1"/>
    <col min="11" max="11" width="16.140625" style="1" customWidth="1"/>
    <col min="12" max="13" width="15.28515625" style="1" customWidth="1"/>
    <col min="14" max="17" width="17.140625" style="1" customWidth="1"/>
    <col min="18" max="20" width="14.140625" style="1" customWidth="1"/>
    <col min="21" max="22" width="14.5703125" style="1" customWidth="1"/>
  </cols>
  <sheetData>
    <row r="1" spans="1:22" ht="26.25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</row>
    <row r="2" spans="1:22" ht="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spans="1:22">
      <c r="A3" s="366" t="s">
        <v>260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4" spans="1:22" ht="6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spans="1:22">
      <c r="A5" s="367" t="s">
        <v>1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</row>
    <row r="6" spans="1:22">
      <c r="A6" s="368" t="s">
        <v>2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4"/>
      <c r="P6" s="4"/>
      <c r="Q6" s="4"/>
      <c r="R6" s="4"/>
      <c r="S6" s="4"/>
      <c r="T6" s="4"/>
      <c r="U6" s="4"/>
      <c r="V6" s="4"/>
    </row>
    <row r="7" spans="1:22" ht="7.5" customHeight="1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4"/>
      <c r="P7" s="4"/>
      <c r="Q7" s="4"/>
      <c r="R7" s="4"/>
      <c r="S7" s="4"/>
      <c r="T7" s="4"/>
      <c r="U7" s="4"/>
      <c r="V7" s="4"/>
    </row>
    <row r="8" spans="1:22">
      <c r="A8" s="367" t="s">
        <v>3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</row>
    <row r="9" spans="1:22">
      <c r="A9" s="368" t="s">
        <v>4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4"/>
      <c r="P9" s="4"/>
      <c r="Q9" s="4"/>
      <c r="R9" s="4"/>
      <c r="S9" s="4"/>
      <c r="T9" s="4"/>
      <c r="U9" s="4"/>
      <c r="V9" s="4"/>
    </row>
    <row r="10" spans="1:22" ht="8.25" customHeight="1">
      <c r="A10" s="369"/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4"/>
      <c r="P10" s="4"/>
      <c r="Q10" s="4"/>
      <c r="R10" s="4"/>
      <c r="S10" s="4"/>
      <c r="T10" s="4"/>
      <c r="U10" s="4"/>
      <c r="V10" s="4"/>
    </row>
    <row r="11" spans="1:22">
      <c r="A11" s="367" t="s">
        <v>5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</row>
    <row r="12" spans="1:22" ht="9" customHeight="1">
      <c r="A12" s="36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4"/>
      <c r="P12" s="4"/>
      <c r="Q12" s="4"/>
      <c r="R12" s="4"/>
      <c r="S12" s="4"/>
      <c r="T12" s="4"/>
      <c r="U12" s="4"/>
      <c r="V12" s="4"/>
    </row>
    <row r="13" spans="1:22" ht="15.75" customHeight="1">
      <c r="A13" s="370" t="s">
        <v>6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</row>
    <row r="14" spans="1:22" ht="33.75" customHeight="1">
      <c r="A14" s="370" t="s">
        <v>248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</row>
    <row r="15" spans="1:22" ht="8.25" customHeight="1">
      <c r="A15" s="371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5"/>
      <c r="Q15" s="5"/>
      <c r="R15" s="5"/>
      <c r="S15" s="5"/>
      <c r="T15" s="5"/>
      <c r="U15" s="5"/>
      <c r="V15" s="5"/>
    </row>
    <row r="16" spans="1:22" ht="15.75" customHeight="1">
      <c r="A16" s="370" t="s">
        <v>7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</row>
    <row r="17" spans="1:22" ht="25.5" customHeight="1">
      <c r="A17" s="370" t="s">
        <v>8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spans="1:22" ht="15.75" customHeight="1">
      <c r="A18" s="372" t="s">
        <v>9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</row>
    <row r="19" spans="1:22" ht="15.75" customHeight="1">
      <c r="A19" s="373" t="s">
        <v>10</v>
      </c>
      <c r="B19" s="6"/>
      <c r="C19" s="374" t="s">
        <v>11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</row>
    <row r="20" spans="1:22" ht="98.25" customHeight="1">
      <c r="A20" s="373"/>
      <c r="B20" s="375" t="s">
        <v>12</v>
      </c>
      <c r="C20" s="376" t="s">
        <v>13</v>
      </c>
      <c r="D20" s="376" t="s">
        <v>14</v>
      </c>
      <c r="E20" s="376"/>
      <c r="F20" s="376"/>
      <c r="G20" s="376" t="s">
        <v>15</v>
      </c>
      <c r="H20" s="376"/>
      <c r="I20" s="376"/>
      <c r="J20" s="7" t="s">
        <v>16</v>
      </c>
      <c r="K20" s="376" t="s">
        <v>17</v>
      </c>
      <c r="L20" s="376"/>
      <c r="M20" s="376"/>
      <c r="N20" s="376"/>
      <c r="O20" s="376" t="s">
        <v>18</v>
      </c>
      <c r="P20" s="376"/>
      <c r="Q20" s="7" t="s">
        <v>19</v>
      </c>
      <c r="R20" s="376" t="s">
        <v>20</v>
      </c>
      <c r="S20" s="376"/>
      <c r="T20" s="376" t="s">
        <v>21</v>
      </c>
      <c r="U20" s="376"/>
      <c r="V20" s="376" t="s">
        <v>22</v>
      </c>
    </row>
    <row r="21" spans="1:22" ht="42" customHeight="1" thickBot="1">
      <c r="A21" s="373"/>
      <c r="B21" s="375"/>
      <c r="C21" s="376"/>
      <c r="D21" s="8" t="s">
        <v>23</v>
      </c>
      <c r="E21" s="8" t="s">
        <v>24</v>
      </c>
      <c r="F21" s="8" t="s">
        <v>25</v>
      </c>
      <c r="G21" s="8" t="s">
        <v>23</v>
      </c>
      <c r="H21" s="8" t="s">
        <v>24</v>
      </c>
      <c r="I21" s="8" t="s">
        <v>25</v>
      </c>
      <c r="J21" s="8" t="s">
        <v>23</v>
      </c>
      <c r="K21" s="8" t="s">
        <v>26</v>
      </c>
      <c r="L21" s="8" t="s">
        <v>23</v>
      </c>
      <c r="M21" s="8" t="s">
        <v>24</v>
      </c>
      <c r="N21" s="8" t="s">
        <v>25</v>
      </c>
      <c r="O21" s="8" t="s">
        <v>23</v>
      </c>
      <c r="P21" s="8" t="s">
        <v>24</v>
      </c>
      <c r="Q21" s="8"/>
      <c r="R21" s="8" t="s">
        <v>23</v>
      </c>
      <c r="S21" s="8" t="s">
        <v>24</v>
      </c>
      <c r="T21" s="8" t="s">
        <v>23</v>
      </c>
      <c r="U21" s="8" t="s">
        <v>27</v>
      </c>
      <c r="V21" s="376"/>
    </row>
    <row r="22" spans="1:22" ht="15.75" thickBot="1">
      <c r="A22" s="9" t="s">
        <v>28</v>
      </c>
      <c r="B22" s="356">
        <v>2807559.05</v>
      </c>
      <c r="C22" s="356">
        <v>2807559.05</v>
      </c>
      <c r="D22" s="349">
        <v>18637528.449999999</v>
      </c>
      <c r="E22" s="356"/>
      <c r="F22" s="356"/>
      <c r="G22" s="356">
        <v>5309729.9800000004</v>
      </c>
      <c r="H22" s="356"/>
      <c r="I22" s="356"/>
      <c r="J22" s="356">
        <v>35058.44</v>
      </c>
      <c r="K22" s="9" t="s">
        <v>28</v>
      </c>
      <c r="L22" s="337">
        <v>2679864.9900000002</v>
      </c>
      <c r="M22" s="337"/>
      <c r="N22" s="337"/>
      <c r="O22" s="338"/>
      <c r="P22" s="338"/>
      <c r="Q22" s="338"/>
      <c r="R22" s="336">
        <v>27717.360000000001</v>
      </c>
      <c r="S22" s="336"/>
      <c r="T22" s="336"/>
      <c r="U22" s="336"/>
      <c r="V22" s="337">
        <f t="shared" ref="V22:V38" si="0">L22+M22+N22+R22+S22+T22+U22</f>
        <v>2707582.35</v>
      </c>
    </row>
    <row r="23" spans="1:22" ht="15.75" thickBot="1">
      <c r="A23" s="9" t="s">
        <v>29</v>
      </c>
      <c r="B23" s="335">
        <v>2809367.24</v>
      </c>
      <c r="C23" s="335">
        <v>2809367.24</v>
      </c>
      <c r="D23" s="363"/>
      <c r="E23" s="349">
        <v>42150</v>
      </c>
      <c r="F23" s="356"/>
      <c r="G23" s="363">
        <v>2729864.99</v>
      </c>
      <c r="H23" s="363">
        <v>40975</v>
      </c>
      <c r="I23" s="356"/>
      <c r="J23" s="356">
        <v>28541.65</v>
      </c>
      <c r="K23" s="9" t="s">
        <v>29</v>
      </c>
      <c r="L23" s="337">
        <v>2679864.9900000002</v>
      </c>
      <c r="M23" s="336">
        <v>40975</v>
      </c>
      <c r="N23" s="337"/>
      <c r="O23" s="338"/>
      <c r="P23" s="338"/>
      <c r="Q23" s="338"/>
      <c r="R23" s="336"/>
      <c r="S23" s="336"/>
      <c r="T23" s="336">
        <v>21177.94</v>
      </c>
      <c r="U23" s="336"/>
      <c r="V23" s="337">
        <f t="shared" si="0"/>
        <v>2742017.93</v>
      </c>
    </row>
    <row r="24" spans="1:22" ht="15.75" thickBot="1">
      <c r="A24" s="9" t="s">
        <v>30</v>
      </c>
      <c r="B24" s="335">
        <v>2845778.75</v>
      </c>
      <c r="C24" s="335">
        <v>2845778.75</v>
      </c>
      <c r="D24" s="356"/>
      <c r="E24" s="356"/>
      <c r="F24" s="356"/>
      <c r="G24" s="363">
        <v>24941.56</v>
      </c>
      <c r="H24" s="356"/>
      <c r="I24" s="356"/>
      <c r="J24" s="356">
        <v>27181.25</v>
      </c>
      <c r="K24" s="9" t="s">
        <v>30</v>
      </c>
      <c r="L24" s="337">
        <v>2679864.9900000002</v>
      </c>
      <c r="M24" s="337"/>
      <c r="N24" s="337"/>
      <c r="O24" s="338"/>
      <c r="P24" s="338"/>
      <c r="Q24" s="338"/>
      <c r="R24" s="336">
        <v>34831.839999999997</v>
      </c>
      <c r="S24" s="336"/>
      <c r="T24" s="336"/>
      <c r="U24" s="336"/>
      <c r="V24" s="337">
        <f t="shared" si="0"/>
        <v>2714696.83</v>
      </c>
    </row>
    <row r="25" spans="1:22" ht="15.75" thickBot="1">
      <c r="A25" s="9" t="s">
        <v>30</v>
      </c>
      <c r="B25" s="335"/>
      <c r="C25" s="335"/>
      <c r="D25" s="356"/>
      <c r="E25" s="356"/>
      <c r="F25" s="356"/>
      <c r="G25" s="356"/>
      <c r="H25" s="356"/>
      <c r="I25" s="356"/>
      <c r="J25" s="356"/>
      <c r="K25" s="9" t="s">
        <v>28</v>
      </c>
      <c r="L25" s="336">
        <v>24941.56</v>
      </c>
      <c r="M25" s="337"/>
      <c r="N25" s="337"/>
      <c r="O25" s="338"/>
      <c r="P25" s="338"/>
      <c r="Q25" s="338"/>
      <c r="R25" s="336"/>
      <c r="S25" s="336"/>
      <c r="T25" s="336"/>
      <c r="U25" s="336"/>
      <c r="V25" s="337">
        <f t="shared" si="0"/>
        <v>24941.56</v>
      </c>
    </row>
    <row r="26" spans="1:22" ht="15.75" thickBot="1">
      <c r="A26" s="9" t="s">
        <v>31</v>
      </c>
      <c r="B26" s="335">
        <v>2841081.32</v>
      </c>
      <c r="C26" s="335">
        <v>2841081.32</v>
      </c>
      <c r="D26" s="356"/>
      <c r="E26" s="356"/>
      <c r="F26" s="356"/>
      <c r="G26" s="363">
        <v>5502431.3899999987</v>
      </c>
      <c r="H26" s="356"/>
      <c r="I26" s="356"/>
      <c r="J26" s="356">
        <v>29110</v>
      </c>
      <c r="K26" s="9" t="s">
        <v>29</v>
      </c>
      <c r="L26" s="336">
        <v>31458.35</v>
      </c>
      <c r="M26" s="337"/>
      <c r="N26" s="337"/>
      <c r="O26" s="338"/>
      <c r="P26" s="338"/>
      <c r="Q26" s="338"/>
      <c r="R26" s="336"/>
      <c r="S26" s="338"/>
      <c r="T26" s="338"/>
      <c r="U26" s="338"/>
      <c r="V26" s="337">
        <f t="shared" si="0"/>
        <v>31458.35</v>
      </c>
    </row>
    <row r="27" spans="1:22" ht="15.75" thickBot="1">
      <c r="A27" s="9" t="s">
        <v>31</v>
      </c>
      <c r="B27" s="335"/>
      <c r="C27" s="335"/>
      <c r="D27" s="356"/>
      <c r="E27" s="356"/>
      <c r="F27" s="356"/>
      <c r="G27" s="356"/>
      <c r="H27" s="356"/>
      <c r="I27" s="356"/>
      <c r="J27" s="356"/>
      <c r="K27" s="9" t="s">
        <v>30</v>
      </c>
      <c r="L27" s="336">
        <v>37081.019999999997</v>
      </c>
      <c r="M27" s="337"/>
      <c r="N27" s="337"/>
      <c r="O27" s="338"/>
      <c r="P27" s="338"/>
      <c r="Q27" s="338"/>
      <c r="R27" s="336"/>
      <c r="S27" s="338"/>
      <c r="T27" s="338"/>
      <c r="U27" s="338"/>
      <c r="V27" s="337">
        <f t="shared" si="0"/>
        <v>37081.019999999997</v>
      </c>
    </row>
    <row r="28" spans="1:22" ht="15.75" thickBot="1">
      <c r="A28" s="9" t="s">
        <v>31</v>
      </c>
      <c r="B28" s="335"/>
      <c r="C28" s="335"/>
      <c r="D28" s="356"/>
      <c r="E28" s="356"/>
      <c r="F28" s="356"/>
      <c r="G28" s="356"/>
      <c r="H28" s="356"/>
      <c r="I28" s="356"/>
      <c r="J28" s="356"/>
      <c r="K28" s="9" t="s">
        <v>31</v>
      </c>
      <c r="L28" s="337">
        <v>2716946.01</v>
      </c>
      <c r="M28" s="337"/>
      <c r="N28" s="337"/>
      <c r="O28" s="338"/>
      <c r="P28" s="338"/>
      <c r="Q28" s="338"/>
      <c r="R28" s="336"/>
      <c r="S28" s="338"/>
      <c r="T28" s="338"/>
      <c r="U28" s="338"/>
      <c r="V28" s="337">
        <f t="shared" si="0"/>
        <v>2716946.01</v>
      </c>
    </row>
    <row r="29" spans="1:22" ht="15.75" thickBot="1">
      <c r="A29" s="9" t="s">
        <v>32</v>
      </c>
      <c r="B29" s="335">
        <v>2838862.68</v>
      </c>
      <c r="C29" s="335">
        <v>2838862.68</v>
      </c>
      <c r="D29" s="356"/>
      <c r="E29" s="356"/>
      <c r="F29" s="356"/>
      <c r="G29" s="363">
        <v>2749764.7600000002</v>
      </c>
      <c r="H29" s="356"/>
      <c r="I29" s="356"/>
      <c r="J29" s="356">
        <v>30419.06</v>
      </c>
      <c r="K29" s="9" t="s">
        <v>30</v>
      </c>
      <c r="L29" s="337">
        <v>32818.75</v>
      </c>
      <c r="M29" s="337"/>
      <c r="N29" s="337"/>
      <c r="O29" s="338"/>
      <c r="P29" s="338"/>
      <c r="Q29" s="338"/>
      <c r="R29" s="338"/>
      <c r="S29" s="338"/>
      <c r="T29" s="338"/>
      <c r="U29" s="338"/>
      <c r="V29" s="337">
        <f t="shared" si="0"/>
        <v>32818.75</v>
      </c>
    </row>
    <row r="30" spans="1:22" ht="15.75" thickBot="1">
      <c r="A30" s="9" t="s">
        <v>32</v>
      </c>
      <c r="B30" s="335"/>
      <c r="C30" s="335"/>
      <c r="D30" s="356"/>
      <c r="E30" s="356"/>
      <c r="F30" s="356"/>
      <c r="G30" s="356"/>
      <c r="H30" s="356"/>
      <c r="I30" s="356"/>
      <c r="J30" s="356"/>
      <c r="K30" s="9" t="s">
        <v>32</v>
      </c>
      <c r="L30" s="337">
        <v>2716946.01</v>
      </c>
      <c r="M30" s="337"/>
      <c r="N30" s="337"/>
      <c r="O30" s="338"/>
      <c r="P30" s="338"/>
      <c r="Q30" s="338"/>
      <c r="R30" s="338"/>
      <c r="S30" s="338"/>
      <c r="T30" s="338"/>
      <c r="U30" s="338"/>
      <c r="V30" s="337">
        <f t="shared" si="0"/>
        <v>2716946.01</v>
      </c>
    </row>
    <row r="31" spans="1:22" ht="15.75" thickBot="1">
      <c r="A31" s="9" t="s">
        <v>33</v>
      </c>
      <c r="B31" s="335">
        <v>2838862.98</v>
      </c>
      <c r="C31" s="335">
        <v>2838862.98</v>
      </c>
      <c r="D31" s="349">
        <v>15405188.029999999</v>
      </c>
      <c r="E31" s="349">
        <v>14220</v>
      </c>
      <c r="F31" s="356"/>
      <c r="G31" s="356"/>
      <c r="H31" s="356">
        <v>140</v>
      </c>
      <c r="I31" s="356"/>
      <c r="J31" s="356">
        <v>88421.569999999992</v>
      </c>
      <c r="K31" s="14">
        <v>45444</v>
      </c>
      <c r="L31" s="337">
        <v>2679864.9900000002</v>
      </c>
      <c r="M31" s="337">
        <v>140</v>
      </c>
      <c r="N31" s="337"/>
      <c r="O31" s="338"/>
      <c r="P31" s="338"/>
      <c r="Q31" s="338"/>
      <c r="R31" s="338"/>
      <c r="S31" s="336"/>
      <c r="T31" s="338"/>
      <c r="U31" s="338"/>
      <c r="V31" s="337">
        <f t="shared" si="0"/>
        <v>2680004.9900000002</v>
      </c>
    </row>
    <row r="32" spans="1:22" ht="15.75" thickBot="1">
      <c r="A32" s="9" t="s">
        <v>34</v>
      </c>
      <c r="B32" s="364">
        <v>2878077.36</v>
      </c>
      <c r="C32" s="364">
        <v>2878077.36</v>
      </c>
      <c r="D32" s="363">
        <v>61916.67</v>
      </c>
      <c r="E32" s="356">
        <v>514810.6</v>
      </c>
      <c r="F32" s="356"/>
      <c r="G32" s="363">
        <v>5295086.5699999994</v>
      </c>
      <c r="H32" s="363">
        <v>207610.6</v>
      </c>
      <c r="I32" s="356"/>
      <c r="J32" s="356">
        <v>79795.62</v>
      </c>
      <c r="K32" s="14">
        <v>45474</v>
      </c>
      <c r="L32" s="337">
        <v>2223220.8199999998</v>
      </c>
      <c r="M32" s="337">
        <v>207610.6</v>
      </c>
      <c r="N32" s="337"/>
      <c r="O32" s="338"/>
      <c r="P32" s="338"/>
      <c r="Q32" s="338"/>
      <c r="R32" s="336"/>
      <c r="S32" s="336"/>
      <c r="T32" s="336">
        <v>221.92</v>
      </c>
      <c r="U32" s="338"/>
      <c r="V32" s="337">
        <f t="shared" si="0"/>
        <v>2431053.34</v>
      </c>
    </row>
    <row r="33" spans="1:22" ht="15.75" thickBot="1">
      <c r="A33" s="9" t="s">
        <v>34</v>
      </c>
      <c r="B33" s="335"/>
      <c r="C33" s="335"/>
      <c r="D33" s="356"/>
      <c r="E33" s="356"/>
      <c r="F33" s="356"/>
      <c r="G33" s="356"/>
      <c r="H33" s="356"/>
      <c r="I33" s="356"/>
      <c r="J33" s="356"/>
      <c r="K33" s="14">
        <v>45383</v>
      </c>
      <c r="L33" s="337">
        <v>30890</v>
      </c>
      <c r="M33" s="337"/>
      <c r="N33" s="337"/>
      <c r="O33" s="338"/>
      <c r="P33" s="338"/>
      <c r="Q33" s="338"/>
      <c r="R33" s="336"/>
      <c r="S33" s="336"/>
      <c r="T33" s="336"/>
      <c r="U33" s="338"/>
      <c r="V33" s="337">
        <f t="shared" si="0"/>
        <v>30890</v>
      </c>
    </row>
    <row r="34" spans="1:22" ht="15.75" thickBot="1">
      <c r="A34" s="9" t="s">
        <v>34</v>
      </c>
      <c r="B34" s="335"/>
      <c r="C34" s="335"/>
      <c r="D34" s="356"/>
      <c r="E34" s="356"/>
      <c r="F34" s="356"/>
      <c r="G34" s="356"/>
      <c r="H34" s="356"/>
      <c r="I34" s="356"/>
      <c r="J34" s="356"/>
      <c r="K34" s="14">
        <v>45413</v>
      </c>
      <c r="L34" s="337">
        <v>91497.61</v>
      </c>
      <c r="M34" s="337"/>
      <c r="N34" s="337"/>
      <c r="O34" s="338"/>
      <c r="P34" s="338"/>
      <c r="Q34" s="338"/>
      <c r="R34" s="336"/>
      <c r="S34" s="336"/>
      <c r="T34" s="336"/>
      <c r="U34" s="338"/>
      <c r="V34" s="337">
        <f t="shared" si="0"/>
        <v>91497.61</v>
      </c>
    </row>
    <row r="35" spans="1:22" ht="15.75" thickBot="1">
      <c r="A35" s="15" t="s">
        <v>34</v>
      </c>
      <c r="B35" s="335"/>
      <c r="C35" s="335"/>
      <c r="D35" s="356"/>
      <c r="E35" s="356"/>
      <c r="F35" s="356"/>
      <c r="G35" s="356"/>
      <c r="H35" s="356"/>
      <c r="I35" s="356"/>
      <c r="J35" s="356"/>
      <c r="K35" s="14">
        <v>45444</v>
      </c>
      <c r="L35" s="337">
        <v>0.3</v>
      </c>
      <c r="M35" s="337"/>
      <c r="N35" s="337"/>
      <c r="O35" s="338"/>
      <c r="P35" s="338"/>
      <c r="Q35" s="338"/>
      <c r="R35" s="336"/>
      <c r="S35" s="336"/>
      <c r="T35" s="336"/>
      <c r="U35" s="338"/>
      <c r="V35" s="337">
        <f t="shared" si="0"/>
        <v>0.3</v>
      </c>
    </row>
    <row r="36" spans="1:22" ht="15.75" thickBot="1">
      <c r="A36" s="9" t="s">
        <v>35</v>
      </c>
      <c r="B36" s="335">
        <v>3076372.9099999997</v>
      </c>
      <c r="C36" s="335">
        <v>3076372.9099999997</v>
      </c>
      <c r="D36" s="356">
        <v>62412.99</v>
      </c>
      <c r="E36" s="356">
        <v>877612.78</v>
      </c>
      <c r="F36" s="356"/>
      <c r="G36" s="356">
        <v>577739.03</v>
      </c>
      <c r="H36" s="356">
        <v>1187612.78</v>
      </c>
      <c r="I36" s="356"/>
      <c r="J36" s="356">
        <v>56991.14</v>
      </c>
      <c r="K36" s="14">
        <v>45444</v>
      </c>
      <c r="L36" s="337">
        <v>7518.24</v>
      </c>
      <c r="M36" s="337"/>
      <c r="N36" s="337"/>
      <c r="O36" s="338"/>
      <c r="P36" s="338"/>
      <c r="Q36" s="338"/>
      <c r="R36" s="338"/>
      <c r="S36" s="338"/>
      <c r="T36" s="338"/>
      <c r="U36" s="338"/>
      <c r="V36" s="337">
        <f t="shared" si="0"/>
        <v>7518.24</v>
      </c>
    </row>
    <row r="37" spans="1:22" ht="15.75" thickBot="1">
      <c r="A37" s="9" t="s">
        <v>35</v>
      </c>
      <c r="B37" s="335"/>
      <c r="C37" s="335"/>
      <c r="D37" s="356"/>
      <c r="E37" s="356"/>
      <c r="F37" s="356"/>
      <c r="G37" s="356"/>
      <c r="H37" s="356"/>
      <c r="I37" s="356"/>
      <c r="J37" s="356"/>
      <c r="K37" s="14">
        <v>45474</v>
      </c>
      <c r="L37" s="337">
        <v>570220.79</v>
      </c>
      <c r="M37" s="337"/>
      <c r="N37" s="337"/>
      <c r="O37" s="338"/>
      <c r="P37" s="338"/>
      <c r="Q37" s="338"/>
      <c r="R37" s="338"/>
      <c r="S37" s="338"/>
      <c r="T37" s="338"/>
      <c r="U37" s="338"/>
      <c r="V37" s="337">
        <f t="shared" si="0"/>
        <v>570220.79</v>
      </c>
    </row>
    <row r="38" spans="1:22" ht="15.75" thickBot="1">
      <c r="A38" s="9" t="s">
        <v>35</v>
      </c>
      <c r="B38" s="335"/>
      <c r="C38" s="335"/>
      <c r="D38" s="356"/>
      <c r="E38" s="356"/>
      <c r="F38" s="356"/>
      <c r="G38" s="356"/>
      <c r="H38" s="356"/>
      <c r="I38" s="356"/>
      <c r="J38" s="356"/>
      <c r="K38" s="14" t="s">
        <v>35</v>
      </c>
      <c r="L38" s="337">
        <v>2949256.22</v>
      </c>
      <c r="M38" s="337">
        <v>1187612.78</v>
      </c>
      <c r="N38" s="337"/>
      <c r="O38" s="338"/>
      <c r="P38" s="338"/>
      <c r="Q38" s="338"/>
      <c r="R38" s="338"/>
      <c r="S38" s="338"/>
      <c r="T38" s="338"/>
      <c r="U38" s="338"/>
      <c r="V38" s="337">
        <f t="shared" si="0"/>
        <v>4136869</v>
      </c>
    </row>
    <row r="39" spans="1:22" ht="15.75" thickBot="1">
      <c r="A39" s="9" t="s">
        <v>36</v>
      </c>
      <c r="B39" s="335">
        <v>3076372.9099999997</v>
      </c>
      <c r="C39" s="335">
        <v>3076372.9099999997</v>
      </c>
      <c r="D39" s="363">
        <v>67116.69</v>
      </c>
      <c r="E39" s="349">
        <v>54813.19</v>
      </c>
      <c r="F39" s="363"/>
      <c r="G39" s="349">
        <v>2948668.4899999998</v>
      </c>
      <c r="H39" s="349">
        <v>54813.19</v>
      </c>
      <c r="I39" s="356"/>
      <c r="J39" s="356">
        <v>30578.600000000002</v>
      </c>
      <c r="K39" s="9" t="s">
        <v>35</v>
      </c>
      <c r="L39" s="336">
        <v>67116.69</v>
      </c>
      <c r="M39" s="337"/>
      <c r="N39" s="338"/>
      <c r="O39" s="338"/>
      <c r="P39" s="338"/>
      <c r="Q39" s="338"/>
      <c r="R39" s="338"/>
      <c r="S39" s="338"/>
      <c r="T39" s="338"/>
      <c r="U39" s="338"/>
      <c r="V39" s="337">
        <f>L39+M39+N39+R39+S39+T39+U39</f>
        <v>67116.69</v>
      </c>
    </row>
    <row r="40" spans="1:22" ht="15.75" thickBot="1">
      <c r="A40" s="9" t="s">
        <v>36</v>
      </c>
      <c r="B40" s="335"/>
      <c r="C40" s="335"/>
      <c r="D40" s="363"/>
      <c r="E40" s="363"/>
      <c r="F40" s="363"/>
      <c r="G40" s="356"/>
      <c r="H40" s="356"/>
      <c r="I40" s="356"/>
      <c r="J40" s="356"/>
      <c r="K40" s="9" t="s">
        <v>36</v>
      </c>
      <c r="L40" s="336">
        <v>2881551.8</v>
      </c>
      <c r="M40" s="336">
        <v>14503.39</v>
      </c>
      <c r="N40" s="338"/>
      <c r="O40" s="338"/>
      <c r="P40" s="338"/>
      <c r="Q40" s="338"/>
      <c r="R40" s="338"/>
      <c r="S40" s="338"/>
      <c r="T40" s="338"/>
      <c r="U40" s="338"/>
      <c r="V40" s="337">
        <f>L40+M40+N40+R40+S40+T40+U40</f>
        <v>2896055.19</v>
      </c>
    </row>
    <row r="41" spans="1:22" ht="15.75" thickBot="1">
      <c r="A41" s="9" t="s">
        <v>37</v>
      </c>
      <c r="B41" s="335">
        <v>3009256.22</v>
      </c>
      <c r="C41" s="335">
        <v>3009256.22</v>
      </c>
      <c r="D41" s="363">
        <v>399197.72000000003</v>
      </c>
      <c r="E41" s="356"/>
      <c r="F41" s="356"/>
      <c r="G41" s="363">
        <v>6171291.4199999999</v>
      </c>
      <c r="H41" s="356"/>
      <c r="I41" s="356"/>
      <c r="J41" s="356">
        <v>38422.31</v>
      </c>
      <c r="K41" s="9" t="s">
        <v>28</v>
      </c>
      <c r="L41" s="336">
        <v>67694.06</v>
      </c>
      <c r="M41" s="337"/>
      <c r="N41" s="338"/>
      <c r="O41" s="338"/>
      <c r="P41" s="338"/>
      <c r="Q41" s="338"/>
      <c r="R41" s="338"/>
      <c r="S41" s="338"/>
      <c r="T41" s="338"/>
      <c r="U41" s="338"/>
      <c r="V41" s="337">
        <f>L41+M41+N41+R41+S41+T41+U41</f>
        <v>67694.06</v>
      </c>
    </row>
    <row r="42" spans="1:22" ht="15.75" thickBot="1">
      <c r="A42" s="9" t="s">
        <v>37</v>
      </c>
      <c r="B42" s="335"/>
      <c r="C42" s="335"/>
      <c r="D42" s="363"/>
      <c r="E42" s="356"/>
      <c r="F42" s="356"/>
      <c r="G42" s="363"/>
      <c r="H42" s="356"/>
      <c r="I42" s="356"/>
      <c r="J42" s="356"/>
      <c r="K42" s="9" t="s">
        <v>29</v>
      </c>
      <c r="L42" s="336">
        <v>69502.25</v>
      </c>
      <c r="M42" s="337"/>
      <c r="N42" s="338"/>
      <c r="O42" s="338"/>
      <c r="P42" s="338"/>
      <c r="Q42" s="338"/>
      <c r="R42" s="338"/>
      <c r="S42" s="338"/>
      <c r="T42" s="338"/>
      <c r="U42" s="338"/>
      <c r="V42" s="337">
        <f t="shared" ref="V42:V51" si="1">L42+M42+N42+R42+S42+T42+U42</f>
        <v>69502.25</v>
      </c>
    </row>
    <row r="43" spans="1:22" ht="15.75" thickBot="1">
      <c r="A43" s="9" t="s">
        <v>37</v>
      </c>
      <c r="B43" s="335"/>
      <c r="C43" s="335"/>
      <c r="D43" s="363"/>
      <c r="E43" s="356"/>
      <c r="F43" s="356"/>
      <c r="G43" s="363"/>
      <c r="H43" s="356"/>
      <c r="I43" s="356"/>
      <c r="J43" s="356"/>
      <c r="K43" s="9" t="s">
        <v>30</v>
      </c>
      <c r="L43" s="336">
        <v>68832.740000000005</v>
      </c>
      <c r="M43" s="337"/>
      <c r="N43" s="338"/>
      <c r="O43" s="338"/>
      <c r="P43" s="338"/>
      <c r="Q43" s="338"/>
      <c r="R43" s="338"/>
      <c r="S43" s="338"/>
      <c r="T43" s="338"/>
      <c r="U43" s="338"/>
      <c r="V43" s="337">
        <f t="shared" si="1"/>
        <v>68832.740000000005</v>
      </c>
    </row>
    <row r="44" spans="1:22" ht="15.75" thickBot="1">
      <c r="A44" s="9" t="s">
        <v>37</v>
      </c>
      <c r="B44" s="335"/>
      <c r="C44" s="335"/>
      <c r="D44" s="363"/>
      <c r="E44" s="356"/>
      <c r="F44" s="356"/>
      <c r="G44" s="363"/>
      <c r="H44" s="356"/>
      <c r="I44" s="356"/>
      <c r="J44" s="356"/>
      <c r="K44" s="9" t="s">
        <v>31</v>
      </c>
      <c r="L44" s="336">
        <v>64135.31</v>
      </c>
      <c r="M44" s="337"/>
      <c r="N44" s="338"/>
      <c r="O44" s="338"/>
      <c r="P44" s="338"/>
      <c r="Q44" s="338"/>
      <c r="R44" s="338"/>
      <c r="S44" s="338"/>
      <c r="T44" s="338"/>
      <c r="U44" s="338"/>
      <c r="V44" s="337">
        <f t="shared" si="1"/>
        <v>64135.31</v>
      </c>
    </row>
    <row r="45" spans="1:22" ht="15.75" thickBot="1">
      <c r="A45" s="9" t="s">
        <v>37</v>
      </c>
      <c r="B45" s="335"/>
      <c r="C45" s="335"/>
      <c r="D45" s="363"/>
      <c r="E45" s="356"/>
      <c r="F45" s="356"/>
      <c r="G45" s="363"/>
      <c r="H45" s="356"/>
      <c r="I45" s="356"/>
      <c r="J45" s="356"/>
      <c r="K45" s="14">
        <v>45444</v>
      </c>
      <c r="L45" s="336">
        <v>63057.88</v>
      </c>
      <c r="M45" s="337"/>
      <c r="N45" s="338"/>
      <c r="O45" s="338"/>
      <c r="P45" s="338"/>
      <c r="Q45" s="338"/>
      <c r="R45" s="338"/>
      <c r="S45" s="338"/>
      <c r="T45" s="338"/>
      <c r="U45" s="338"/>
      <c r="V45" s="337">
        <f t="shared" si="1"/>
        <v>63057.88</v>
      </c>
    </row>
    <row r="46" spans="1:22" ht="15.75" thickBot="1">
      <c r="A46" s="9" t="s">
        <v>37</v>
      </c>
      <c r="B46" s="335"/>
      <c r="C46" s="335"/>
      <c r="D46" s="363"/>
      <c r="E46" s="356"/>
      <c r="F46" s="356"/>
      <c r="G46" s="363"/>
      <c r="H46" s="356"/>
      <c r="I46" s="356"/>
      <c r="J46" s="356"/>
      <c r="K46" s="14">
        <v>45474</v>
      </c>
      <c r="L46" s="336">
        <v>4840.03</v>
      </c>
      <c r="M46" s="337"/>
      <c r="N46" s="338"/>
      <c r="O46" s="338"/>
      <c r="P46" s="338"/>
      <c r="Q46" s="338"/>
      <c r="R46" s="338"/>
      <c r="S46" s="338"/>
      <c r="T46" s="338"/>
      <c r="U46" s="338"/>
      <c r="V46" s="337">
        <f t="shared" si="1"/>
        <v>4840.03</v>
      </c>
    </row>
    <row r="47" spans="1:22" ht="15.75" thickBot="1">
      <c r="A47" s="9" t="s">
        <v>37</v>
      </c>
      <c r="B47" s="335"/>
      <c r="C47" s="335"/>
      <c r="D47" s="363"/>
      <c r="E47" s="356"/>
      <c r="F47" s="356"/>
      <c r="G47" s="363"/>
      <c r="H47" s="356"/>
      <c r="I47" s="356"/>
      <c r="J47" s="356"/>
      <c r="K47" s="14" t="s">
        <v>35</v>
      </c>
      <c r="L47" s="336">
        <v>3008.86</v>
      </c>
      <c r="M47" s="337"/>
      <c r="N47" s="338"/>
      <c r="O47" s="338"/>
      <c r="P47" s="338"/>
      <c r="Q47" s="338"/>
      <c r="R47" s="338"/>
      <c r="S47" s="338"/>
      <c r="T47" s="338"/>
      <c r="U47" s="338"/>
      <c r="V47" s="337">
        <f t="shared" si="1"/>
        <v>3008.86</v>
      </c>
    </row>
    <row r="48" spans="1:22" ht="15.75" thickBot="1">
      <c r="A48" s="9" t="s">
        <v>37</v>
      </c>
      <c r="B48" s="335"/>
      <c r="C48" s="335"/>
      <c r="D48" s="363"/>
      <c r="E48" s="356"/>
      <c r="F48" s="356"/>
      <c r="G48" s="363"/>
      <c r="H48" s="356"/>
      <c r="I48" s="356"/>
      <c r="J48" s="356"/>
      <c r="K48" s="9" t="s">
        <v>36</v>
      </c>
      <c r="L48" s="336">
        <v>67116.69</v>
      </c>
      <c r="M48" s="337"/>
      <c r="N48" s="338"/>
      <c r="O48" s="338"/>
      <c r="P48" s="338"/>
      <c r="Q48" s="338"/>
      <c r="R48" s="338"/>
      <c r="S48" s="338"/>
      <c r="T48" s="338"/>
      <c r="U48" s="338"/>
      <c r="V48" s="337">
        <f t="shared" si="1"/>
        <v>67116.69</v>
      </c>
    </row>
    <row r="49" spans="1:22" ht="15.75" thickBot="1">
      <c r="A49" s="9" t="s">
        <v>37</v>
      </c>
      <c r="B49" s="335"/>
      <c r="C49" s="335"/>
      <c r="D49" s="363"/>
      <c r="E49" s="356"/>
      <c r="F49" s="356"/>
      <c r="G49" s="363"/>
      <c r="H49" s="356"/>
      <c r="I49" s="356"/>
      <c r="J49" s="356"/>
      <c r="K49" s="9" t="s">
        <v>37</v>
      </c>
      <c r="L49" s="336">
        <v>2881551.8</v>
      </c>
      <c r="M49" s="337"/>
      <c r="N49" s="338"/>
      <c r="O49" s="338"/>
      <c r="P49" s="338"/>
      <c r="Q49" s="338"/>
      <c r="R49" s="338"/>
      <c r="S49" s="338"/>
      <c r="T49" s="338"/>
      <c r="U49" s="338"/>
      <c r="V49" s="337">
        <f t="shared" si="1"/>
        <v>2881551.8</v>
      </c>
    </row>
    <row r="50" spans="1:22" ht="15.75" thickBot="1">
      <c r="A50" s="9" t="s">
        <v>38</v>
      </c>
      <c r="B50" s="335">
        <v>3009256.22</v>
      </c>
      <c r="C50" s="335">
        <v>3009256.22</v>
      </c>
      <c r="D50" s="349"/>
      <c r="E50" s="356"/>
      <c r="F50" s="356"/>
      <c r="G50" s="356"/>
      <c r="H50" s="356"/>
      <c r="I50" s="356"/>
      <c r="J50" s="356"/>
      <c r="K50" s="16"/>
      <c r="L50" s="336"/>
      <c r="M50" s="338"/>
      <c r="N50" s="338"/>
      <c r="O50" s="338"/>
      <c r="P50" s="338"/>
      <c r="Q50" s="338"/>
      <c r="R50" s="338"/>
      <c r="S50" s="338"/>
      <c r="T50" s="338"/>
      <c r="U50" s="338"/>
      <c r="V50" s="337">
        <f t="shared" si="1"/>
        <v>0</v>
      </c>
    </row>
    <row r="51" spans="1:22" ht="15.75" thickBot="1">
      <c r="A51" s="17" t="s">
        <v>39</v>
      </c>
      <c r="B51" s="335">
        <v>3009256.22</v>
      </c>
      <c r="C51" s="335">
        <v>3009256.22</v>
      </c>
      <c r="D51" s="337"/>
      <c r="E51" s="346"/>
      <c r="F51" s="347"/>
      <c r="G51" s="348">
        <v>3067960.0300000003</v>
      </c>
      <c r="H51" s="347"/>
      <c r="I51" s="347"/>
      <c r="J51" s="347"/>
      <c r="K51" s="16"/>
      <c r="L51" s="348"/>
      <c r="M51" s="347"/>
      <c r="N51" s="347"/>
      <c r="O51" s="347"/>
      <c r="P51" s="347"/>
      <c r="Q51" s="347"/>
      <c r="R51" s="347"/>
      <c r="S51" s="347"/>
      <c r="T51" s="347"/>
      <c r="U51" s="347"/>
      <c r="V51" s="337">
        <f t="shared" si="1"/>
        <v>0</v>
      </c>
    </row>
    <row r="52" spans="1:22" ht="15.75" thickBot="1">
      <c r="A52" s="18"/>
      <c r="B52" s="19">
        <f t="shared" ref="B52:J52" si="2">SUM(B22:B51)</f>
        <v>35040103.859999999</v>
      </c>
      <c r="C52" s="19">
        <f t="shared" si="2"/>
        <v>35040103.859999999</v>
      </c>
      <c r="D52" s="19">
        <f t="shared" si="2"/>
        <v>34633360.549999997</v>
      </c>
      <c r="E52" s="19">
        <f t="shared" si="2"/>
        <v>1503606.5699999998</v>
      </c>
      <c r="F52" s="19">
        <f t="shared" si="2"/>
        <v>0</v>
      </c>
      <c r="G52" s="19">
        <f t="shared" si="2"/>
        <v>34377478.219999999</v>
      </c>
      <c r="H52" s="19">
        <f t="shared" si="2"/>
        <v>1491151.57</v>
      </c>
      <c r="I52" s="19">
        <f t="shared" si="2"/>
        <v>0</v>
      </c>
      <c r="J52" s="19">
        <f t="shared" si="2"/>
        <v>444519.63999999996</v>
      </c>
      <c r="K52" s="19"/>
      <c r="L52" s="19">
        <f t="shared" ref="L52:V52" si="3">SUM(L22:L51)</f>
        <v>28390663.749999996</v>
      </c>
      <c r="M52" s="19">
        <f t="shared" si="3"/>
        <v>1450841.77</v>
      </c>
      <c r="N52" s="19">
        <f t="shared" si="3"/>
        <v>0</v>
      </c>
      <c r="O52" s="19">
        <f t="shared" si="3"/>
        <v>0</v>
      </c>
      <c r="P52" s="19">
        <f t="shared" si="3"/>
        <v>0</v>
      </c>
      <c r="Q52" s="19">
        <f t="shared" si="3"/>
        <v>0</v>
      </c>
      <c r="R52" s="19">
        <f t="shared" si="3"/>
        <v>62549.2</v>
      </c>
      <c r="S52" s="19">
        <f t="shared" si="3"/>
        <v>0</v>
      </c>
      <c r="T52" s="19">
        <f t="shared" si="3"/>
        <v>21399.859999999997</v>
      </c>
      <c r="U52" s="19">
        <f t="shared" si="3"/>
        <v>0</v>
      </c>
      <c r="V52" s="19">
        <f t="shared" si="3"/>
        <v>29925454.579999998</v>
      </c>
    </row>
    <row r="53" spans="1:22">
      <c r="A53" s="20"/>
      <c r="B53" s="20"/>
      <c r="C53" s="21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 ht="48.75" customHeight="1">
      <c r="A54" s="377" t="s">
        <v>40</v>
      </c>
      <c r="B54" s="377"/>
      <c r="C54" s="377"/>
      <c r="D54" s="377"/>
      <c r="E54" s="377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2"/>
      <c r="T54" s="20"/>
      <c r="U54" s="20"/>
      <c r="V54" s="20"/>
    </row>
    <row r="55" spans="1:22" ht="15" customHeight="1">
      <c r="A55" s="378" t="s">
        <v>41</v>
      </c>
      <c r="B55" s="378"/>
      <c r="C55" s="378"/>
      <c r="D55" s="378"/>
      <c r="E55" s="378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>
      <c r="A56" s="378"/>
      <c r="B56" s="378"/>
      <c r="C56" s="378"/>
      <c r="D56" s="378"/>
      <c r="E56" s="378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2"/>
    </row>
    <row r="57" spans="1:22" ht="29.25" customHeight="1">
      <c r="A57" s="379" t="s">
        <v>42</v>
      </c>
      <c r="B57" s="379"/>
      <c r="C57" s="379"/>
      <c r="D57" s="379"/>
      <c r="E57" s="379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 ht="15" customHeight="1">
      <c r="A58" s="379" t="s">
        <v>43</v>
      </c>
      <c r="B58" s="379"/>
      <c r="C58" s="379"/>
      <c r="D58" s="379"/>
      <c r="E58" s="379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 ht="15" customHeight="1">
      <c r="A59" s="379" t="s">
        <v>44</v>
      </c>
      <c r="B59" s="379"/>
      <c r="C59" s="379"/>
      <c r="D59" s="379"/>
      <c r="E59" s="379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1:22" ht="15" customHeight="1">
      <c r="A60" s="379" t="s">
        <v>45</v>
      </c>
      <c r="B60" s="379"/>
      <c r="C60" s="379"/>
      <c r="D60" s="379"/>
      <c r="E60" s="379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2" ht="15" customHeight="1">
      <c r="A61" s="379" t="s">
        <v>46</v>
      </c>
      <c r="B61" s="379"/>
      <c r="C61" s="379"/>
      <c r="D61" s="379"/>
      <c r="E61" s="379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>
      <c r="A62" s="20"/>
      <c r="B62" s="20"/>
      <c r="C62" s="21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 ht="15.75" customHeight="1">
      <c r="A63" s="377" t="s">
        <v>47</v>
      </c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22" ht="38.25" customHeight="1">
      <c r="A64" s="378" t="s">
        <v>41</v>
      </c>
      <c r="B64" s="378"/>
      <c r="C64" s="378"/>
      <c r="D64" s="378"/>
      <c r="E64" s="378"/>
      <c r="F64" s="23" t="s">
        <v>48</v>
      </c>
      <c r="G64" s="23" t="s">
        <v>49</v>
      </c>
      <c r="H64" s="23" t="s">
        <v>50</v>
      </c>
      <c r="I64" s="23" t="s">
        <v>51</v>
      </c>
      <c r="J64" s="23" t="s">
        <v>52</v>
      </c>
      <c r="K64" s="23" t="s">
        <v>53</v>
      </c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1:22" ht="13.5" hidden="1" customHeight="1">
      <c r="A65" s="379" t="s">
        <v>54</v>
      </c>
      <c r="B65" s="379"/>
      <c r="C65" s="379"/>
      <c r="D65" s="379"/>
      <c r="E65" s="379"/>
      <c r="F65" s="88"/>
      <c r="G65" s="24"/>
      <c r="H65" s="24"/>
      <c r="I65" s="24"/>
      <c r="J65" s="24"/>
      <c r="K65" s="24"/>
      <c r="L65" s="20"/>
      <c r="M65" s="20"/>
      <c r="N65" s="20"/>
      <c r="O65" s="20"/>
      <c r="P65" s="25"/>
      <c r="Q65" s="20"/>
      <c r="R65" s="20"/>
      <c r="S65" s="20"/>
      <c r="T65" s="20"/>
      <c r="U65" s="20"/>
      <c r="V65" s="20"/>
    </row>
    <row r="66" spans="1:22" ht="35.25" customHeight="1">
      <c r="A66" s="379" t="s">
        <v>240</v>
      </c>
      <c r="B66" s="379"/>
      <c r="C66" s="379"/>
      <c r="D66" s="379"/>
      <c r="E66" s="379"/>
      <c r="F66" s="48">
        <v>29562.78</v>
      </c>
      <c r="G66" s="27" t="s">
        <v>56</v>
      </c>
      <c r="H66" s="28">
        <v>201300010015939</v>
      </c>
      <c r="I66" s="29">
        <v>45352</v>
      </c>
      <c r="J66" s="29">
        <v>45444</v>
      </c>
      <c r="K66" s="24" t="s">
        <v>239</v>
      </c>
      <c r="L66" s="20"/>
      <c r="M66" s="20"/>
      <c r="N66" s="20"/>
      <c r="O66" s="20"/>
      <c r="P66" s="25"/>
      <c r="Q66" s="20"/>
      <c r="R66" s="20"/>
      <c r="S66" s="20"/>
      <c r="T66" s="20"/>
      <c r="U66" s="20"/>
      <c r="V66" s="20"/>
    </row>
    <row r="67" spans="1:22" ht="35.25" customHeight="1">
      <c r="A67" s="379" t="s">
        <v>240</v>
      </c>
      <c r="B67" s="379"/>
      <c r="C67" s="379"/>
      <c r="D67" s="379"/>
      <c r="E67" s="379"/>
      <c r="F67" s="48">
        <v>29562.78</v>
      </c>
      <c r="G67" s="27" t="s">
        <v>56</v>
      </c>
      <c r="H67" s="28">
        <v>201300010015939</v>
      </c>
      <c r="I67" s="29">
        <v>45444</v>
      </c>
      <c r="J67" s="29">
        <v>45444</v>
      </c>
      <c r="K67" s="278" t="s">
        <v>239</v>
      </c>
      <c r="L67" s="20"/>
      <c r="M67" s="20"/>
      <c r="N67" s="20"/>
      <c r="O67" s="20"/>
      <c r="P67" s="25"/>
      <c r="Q67" s="20"/>
      <c r="R67" s="20"/>
      <c r="S67" s="20"/>
      <c r="T67" s="20"/>
      <c r="U67" s="20"/>
      <c r="V67" s="20"/>
    </row>
    <row r="68" spans="1:22" ht="35.25" customHeight="1">
      <c r="A68" s="379" t="s">
        <v>240</v>
      </c>
      <c r="B68" s="379"/>
      <c r="C68" s="379"/>
      <c r="D68" s="379"/>
      <c r="E68" s="379"/>
      <c r="F68" s="48">
        <v>24635.65</v>
      </c>
      <c r="G68" s="27" t="s">
        <v>56</v>
      </c>
      <c r="H68" s="28">
        <v>201300010015939</v>
      </c>
      <c r="I68" s="29">
        <v>45475</v>
      </c>
      <c r="J68" s="29">
        <v>45475</v>
      </c>
      <c r="K68" s="272" t="s">
        <v>239</v>
      </c>
      <c r="L68" s="20"/>
      <c r="M68" s="20"/>
      <c r="N68" s="20"/>
      <c r="O68" s="20"/>
      <c r="P68" s="25"/>
      <c r="Q68" s="20"/>
      <c r="R68" s="20"/>
      <c r="S68" s="20"/>
      <c r="T68" s="20"/>
      <c r="U68" s="20"/>
      <c r="V68" s="20"/>
    </row>
    <row r="69" spans="1:22" ht="35.25" customHeight="1">
      <c r="A69" s="379" t="s">
        <v>240</v>
      </c>
      <c r="B69" s="379"/>
      <c r="C69" s="379"/>
      <c r="D69" s="379"/>
      <c r="E69" s="379"/>
      <c r="F69" s="48">
        <v>29562.78</v>
      </c>
      <c r="G69" s="27" t="s">
        <v>56</v>
      </c>
      <c r="H69" s="28">
        <v>201800010008207</v>
      </c>
      <c r="I69" s="29">
        <v>45383</v>
      </c>
      <c r="J69" s="29">
        <v>45475</v>
      </c>
      <c r="K69" s="272" t="s">
        <v>239</v>
      </c>
      <c r="L69" s="20"/>
      <c r="M69" s="20"/>
      <c r="N69" s="20"/>
      <c r="O69" s="20"/>
      <c r="P69" s="25"/>
      <c r="Q69" s="20"/>
      <c r="R69" s="20"/>
      <c r="S69" s="20"/>
      <c r="T69" s="20"/>
      <c r="U69" s="20"/>
      <c r="V69" s="20"/>
    </row>
    <row r="70" spans="1:22" ht="35.25" customHeight="1">
      <c r="A70" s="379" t="s">
        <v>240</v>
      </c>
      <c r="B70" s="379"/>
      <c r="C70" s="379"/>
      <c r="D70" s="379"/>
      <c r="E70" s="379"/>
      <c r="F70" s="48">
        <v>29562.78</v>
      </c>
      <c r="G70" s="27" t="s">
        <v>56</v>
      </c>
      <c r="H70" s="28">
        <v>201800010008207</v>
      </c>
      <c r="I70" s="29">
        <v>45383</v>
      </c>
      <c r="J70" s="29">
        <v>45505</v>
      </c>
      <c r="K70" s="272" t="s">
        <v>239</v>
      </c>
      <c r="L70" s="20"/>
      <c r="M70" s="20"/>
      <c r="N70" s="20"/>
      <c r="O70" s="20"/>
      <c r="P70" s="25"/>
      <c r="Q70" s="20"/>
      <c r="R70" s="20"/>
      <c r="S70" s="20"/>
      <c r="T70" s="20"/>
      <c r="U70" s="20"/>
      <c r="V70" s="20"/>
    </row>
    <row r="71" spans="1:22" ht="35.25" customHeight="1">
      <c r="A71" s="379" t="s">
        <v>240</v>
      </c>
      <c r="B71" s="379"/>
      <c r="C71" s="379"/>
      <c r="D71" s="379"/>
      <c r="E71" s="379"/>
      <c r="F71" s="48">
        <v>4934.07</v>
      </c>
      <c r="G71" s="27" t="s">
        <v>56</v>
      </c>
      <c r="H71" s="322" t="s">
        <v>280</v>
      </c>
      <c r="I71" s="29">
        <v>45536</v>
      </c>
      <c r="J71" s="29">
        <v>45536</v>
      </c>
      <c r="K71" s="317" t="s">
        <v>279</v>
      </c>
      <c r="L71" s="20"/>
      <c r="M71" s="20"/>
      <c r="N71" s="20"/>
      <c r="O71" s="20"/>
      <c r="P71" s="25"/>
      <c r="Q71" s="20"/>
      <c r="R71" s="20"/>
      <c r="S71" s="20"/>
      <c r="T71" s="20"/>
      <c r="U71" s="20"/>
      <c r="V71" s="20"/>
    </row>
    <row r="72" spans="1:22" ht="35.25" customHeight="1">
      <c r="A72" s="379" t="s">
        <v>240</v>
      </c>
      <c r="B72" s="379"/>
      <c r="C72" s="379"/>
      <c r="D72" s="379"/>
      <c r="E72" s="379"/>
      <c r="F72" s="48">
        <v>4934.07</v>
      </c>
      <c r="G72" s="27" t="s">
        <v>56</v>
      </c>
      <c r="H72" s="322" t="s">
        <v>280</v>
      </c>
      <c r="I72" s="29">
        <v>45566</v>
      </c>
      <c r="J72" s="29">
        <v>45566</v>
      </c>
      <c r="K72" s="317" t="s">
        <v>279</v>
      </c>
      <c r="L72" s="20"/>
      <c r="M72" s="20"/>
      <c r="N72" s="20"/>
      <c r="O72" s="20"/>
      <c r="P72" s="25"/>
      <c r="Q72" s="20"/>
      <c r="R72" s="20"/>
      <c r="S72" s="20"/>
      <c r="T72" s="20"/>
      <c r="U72" s="20"/>
      <c r="V72" s="20"/>
    </row>
    <row r="73" spans="1:22" ht="39.75" customHeight="1">
      <c r="A73" s="379" t="s">
        <v>57</v>
      </c>
      <c r="B73" s="379"/>
      <c r="C73" s="379"/>
      <c r="D73" s="379"/>
      <c r="E73" s="379"/>
      <c r="F73" s="48">
        <v>35058.44</v>
      </c>
      <c r="G73" s="27" t="s">
        <v>58</v>
      </c>
      <c r="H73" s="28">
        <v>201800010008207</v>
      </c>
      <c r="I73" s="29">
        <v>45292</v>
      </c>
      <c r="J73" s="29">
        <v>45292</v>
      </c>
      <c r="K73" s="24" t="s">
        <v>59</v>
      </c>
      <c r="L73" s="20"/>
      <c r="M73" s="20"/>
      <c r="N73" s="20"/>
      <c r="O73" s="20"/>
      <c r="P73" s="25"/>
      <c r="Q73" s="20"/>
      <c r="R73" s="20"/>
      <c r="S73" s="20"/>
      <c r="T73" s="20"/>
      <c r="U73" s="20"/>
      <c r="V73" s="20"/>
    </row>
    <row r="74" spans="1:22" ht="39.75" customHeight="1">
      <c r="A74" s="379" t="s">
        <v>57</v>
      </c>
      <c r="B74" s="379"/>
      <c r="C74" s="379"/>
      <c r="D74" s="379"/>
      <c r="E74" s="379"/>
      <c r="F74" s="48">
        <v>28541.65</v>
      </c>
      <c r="G74" s="27" t="s">
        <v>58</v>
      </c>
      <c r="H74" s="28">
        <v>201800010008207</v>
      </c>
      <c r="I74" s="29">
        <v>45323</v>
      </c>
      <c r="J74" s="29">
        <v>45323</v>
      </c>
      <c r="K74" s="24" t="s">
        <v>59</v>
      </c>
      <c r="L74" s="20"/>
      <c r="M74" s="20"/>
      <c r="N74" s="20"/>
      <c r="O74" s="20"/>
      <c r="P74" s="25"/>
      <c r="Q74" s="20"/>
      <c r="R74" s="20"/>
      <c r="S74" s="20"/>
      <c r="T74" s="20"/>
      <c r="U74" s="20"/>
      <c r="V74" s="20"/>
    </row>
    <row r="75" spans="1:22" ht="39.75" customHeight="1">
      <c r="A75" s="379" t="s">
        <v>57</v>
      </c>
      <c r="B75" s="379"/>
      <c r="C75" s="379"/>
      <c r="D75" s="379"/>
      <c r="E75" s="379"/>
      <c r="F75" s="48">
        <v>27181.25</v>
      </c>
      <c r="G75" s="27" t="s">
        <v>58</v>
      </c>
      <c r="H75" s="28">
        <v>201800010008207</v>
      </c>
      <c r="I75" s="29">
        <v>45352</v>
      </c>
      <c r="J75" s="29">
        <v>45352</v>
      </c>
      <c r="K75" s="24" t="s">
        <v>59</v>
      </c>
      <c r="L75" s="20"/>
      <c r="M75" s="20"/>
      <c r="N75" s="20"/>
      <c r="O75" s="20"/>
      <c r="P75" s="25"/>
      <c r="Q75" s="20"/>
      <c r="R75" s="20"/>
      <c r="S75" s="20"/>
      <c r="T75" s="20"/>
      <c r="U75" s="20"/>
      <c r="V75" s="20"/>
    </row>
    <row r="76" spans="1:22" ht="39.75" customHeight="1">
      <c r="A76" s="379" t="s">
        <v>57</v>
      </c>
      <c r="B76" s="379"/>
      <c r="C76" s="379"/>
      <c r="D76" s="379"/>
      <c r="E76" s="379"/>
      <c r="F76" s="48">
        <v>29110</v>
      </c>
      <c r="G76" s="27" t="s">
        <v>58</v>
      </c>
      <c r="H76" s="28">
        <v>201700010019675</v>
      </c>
      <c r="I76" s="29">
        <v>45383</v>
      </c>
      <c r="J76" s="29">
        <v>45383</v>
      </c>
      <c r="K76" s="24" t="s">
        <v>59</v>
      </c>
      <c r="L76" s="20"/>
      <c r="M76" s="20"/>
      <c r="N76" s="20"/>
      <c r="O76" s="20"/>
      <c r="P76" s="25"/>
      <c r="Q76" s="20"/>
      <c r="R76" s="20"/>
      <c r="S76" s="20"/>
      <c r="T76" s="20"/>
      <c r="U76" s="20"/>
      <c r="V76" s="20"/>
    </row>
    <row r="77" spans="1:22" ht="39.75" customHeight="1">
      <c r="A77" s="379" t="s">
        <v>57</v>
      </c>
      <c r="B77" s="379"/>
      <c r="C77" s="379"/>
      <c r="D77" s="379"/>
      <c r="E77" s="379"/>
      <c r="F77" s="48">
        <v>30419.06</v>
      </c>
      <c r="G77" s="27" t="s">
        <v>58</v>
      </c>
      <c r="H77" s="28">
        <v>201700010019675</v>
      </c>
      <c r="I77" s="29">
        <v>45413</v>
      </c>
      <c r="J77" s="29">
        <v>45413</v>
      </c>
      <c r="K77" s="24" t="s">
        <v>250</v>
      </c>
      <c r="L77" s="20"/>
      <c r="M77" s="20"/>
      <c r="N77" s="20"/>
      <c r="O77" s="20"/>
      <c r="P77" s="25"/>
      <c r="Q77" s="20"/>
      <c r="R77" s="20"/>
      <c r="S77" s="20"/>
      <c r="T77" s="20"/>
      <c r="U77" s="20"/>
      <c r="V77" s="20"/>
    </row>
    <row r="78" spans="1:22" ht="39.75" customHeight="1">
      <c r="A78" s="379" t="s">
        <v>57</v>
      </c>
      <c r="B78" s="379"/>
      <c r="C78" s="379"/>
      <c r="D78" s="379"/>
      <c r="E78" s="379"/>
      <c r="F78" s="48">
        <v>29296.01</v>
      </c>
      <c r="G78" s="27" t="s">
        <v>58</v>
      </c>
      <c r="H78" s="28">
        <v>201700010019675</v>
      </c>
      <c r="I78" s="29">
        <v>45444</v>
      </c>
      <c r="J78" s="29">
        <v>45444</v>
      </c>
      <c r="K78" s="276" t="s">
        <v>250</v>
      </c>
      <c r="L78" s="20"/>
      <c r="M78" s="20"/>
      <c r="N78" s="20"/>
      <c r="O78" s="20"/>
      <c r="P78" s="25"/>
      <c r="Q78" s="20"/>
      <c r="R78" s="20"/>
      <c r="S78" s="20"/>
      <c r="T78" s="20"/>
      <c r="U78" s="20"/>
      <c r="V78" s="20"/>
    </row>
    <row r="79" spans="1:22" ht="39.75" customHeight="1">
      <c r="A79" s="379" t="s">
        <v>57</v>
      </c>
      <c r="B79" s="379"/>
      <c r="C79" s="379"/>
      <c r="D79" s="379"/>
      <c r="E79" s="379"/>
      <c r="F79" s="48">
        <v>25597.19</v>
      </c>
      <c r="G79" s="27" t="s">
        <v>58</v>
      </c>
      <c r="H79" s="28">
        <v>201700010019675</v>
      </c>
      <c r="I79" s="29">
        <v>45475</v>
      </c>
      <c r="J79" s="29">
        <v>45475</v>
      </c>
      <c r="K79" s="276" t="s">
        <v>250</v>
      </c>
      <c r="L79" s="20"/>
      <c r="M79" s="20"/>
      <c r="N79" s="20"/>
      <c r="O79" s="20"/>
      <c r="P79" s="25"/>
      <c r="Q79" s="20"/>
      <c r="R79" s="20"/>
      <c r="S79" s="20"/>
      <c r="T79" s="20"/>
      <c r="U79" s="20"/>
      <c r="V79" s="20"/>
    </row>
    <row r="80" spans="1:22" ht="39.75" customHeight="1">
      <c r="A80" s="379" t="s">
        <v>57</v>
      </c>
      <c r="B80" s="379"/>
      <c r="C80" s="379"/>
      <c r="D80" s="379"/>
      <c r="E80" s="379"/>
      <c r="F80" s="48">
        <v>27428.36</v>
      </c>
      <c r="G80" s="27" t="s">
        <v>58</v>
      </c>
      <c r="H80" s="28">
        <v>201700010019675</v>
      </c>
      <c r="I80" s="29">
        <v>45505</v>
      </c>
      <c r="J80" s="29">
        <v>45505</v>
      </c>
      <c r="K80" s="276" t="s">
        <v>250</v>
      </c>
      <c r="L80" s="20"/>
      <c r="M80" s="20"/>
      <c r="N80" s="20"/>
      <c r="O80" s="20"/>
      <c r="P80" s="25"/>
      <c r="Q80" s="20"/>
      <c r="R80" s="20"/>
      <c r="S80" s="20"/>
      <c r="T80" s="20"/>
      <c r="U80" s="20"/>
      <c r="V80" s="20"/>
    </row>
    <row r="81" spans="1:22" ht="51">
      <c r="A81" s="379" t="s">
        <v>57</v>
      </c>
      <c r="B81" s="379"/>
      <c r="C81" s="379"/>
      <c r="D81" s="379"/>
      <c r="E81" s="379"/>
      <c r="F81" s="48">
        <v>25644.530000000002</v>
      </c>
      <c r="G81" s="27" t="s">
        <v>58</v>
      </c>
      <c r="H81" s="322" t="s">
        <v>280</v>
      </c>
      <c r="I81" s="29">
        <v>45536</v>
      </c>
      <c r="J81" s="29">
        <v>45536</v>
      </c>
      <c r="K81" s="282" t="s">
        <v>281</v>
      </c>
      <c r="L81" s="20"/>
      <c r="M81" s="20"/>
      <c r="N81" s="20"/>
      <c r="O81" s="20"/>
      <c r="P81" s="25"/>
      <c r="Q81" s="20"/>
      <c r="R81" s="20"/>
      <c r="S81" s="20"/>
      <c r="T81" s="20"/>
      <c r="U81" s="20"/>
      <c r="V81" s="20"/>
    </row>
    <row r="82" spans="1:22" ht="51">
      <c r="A82" s="379" t="s">
        <v>57</v>
      </c>
      <c r="B82" s="379"/>
      <c r="C82" s="379"/>
      <c r="D82" s="379"/>
      <c r="E82" s="379"/>
      <c r="F82" s="48">
        <v>33488.239999999998</v>
      </c>
      <c r="G82" s="27" t="s">
        <v>58</v>
      </c>
      <c r="H82" s="322" t="s">
        <v>280</v>
      </c>
      <c r="I82" s="279">
        <v>45566</v>
      </c>
      <c r="J82" s="279">
        <v>45566</v>
      </c>
      <c r="K82" s="282" t="s">
        <v>281</v>
      </c>
      <c r="L82" s="20"/>
      <c r="M82" s="20"/>
      <c r="N82" s="20"/>
      <c r="O82" s="20"/>
      <c r="P82" s="25"/>
      <c r="Q82" s="20"/>
      <c r="R82" s="20"/>
      <c r="S82" s="20"/>
      <c r="T82" s="20"/>
      <c r="U82" s="20"/>
      <c r="V82" s="20"/>
    </row>
    <row r="83" spans="1:22" ht="13.5" hidden="1" customHeight="1">
      <c r="A83" s="379" t="s">
        <v>251</v>
      </c>
      <c r="B83" s="379"/>
      <c r="C83" s="379"/>
      <c r="D83" s="379"/>
      <c r="E83" s="379"/>
      <c r="F83" s="48"/>
      <c r="G83" s="276"/>
      <c r="H83" s="31"/>
      <c r="I83" s="29"/>
      <c r="J83" s="29"/>
      <c r="K83" s="30"/>
      <c r="L83" s="20"/>
      <c r="M83" s="20"/>
      <c r="N83" s="20"/>
      <c r="O83" s="20"/>
      <c r="P83" s="25"/>
      <c r="Q83" s="20"/>
      <c r="R83" s="20"/>
      <c r="S83" s="20"/>
      <c r="T83" s="20"/>
      <c r="U83" s="20"/>
      <c r="V83" s="20"/>
    </row>
    <row r="84" spans="1:22" ht="13.5" hidden="1" customHeight="1">
      <c r="A84" s="379" t="s">
        <v>62</v>
      </c>
      <c r="B84" s="379"/>
      <c r="C84" s="379"/>
      <c r="D84" s="379"/>
      <c r="E84" s="379"/>
      <c r="F84" s="88"/>
      <c r="G84" s="24"/>
      <c r="H84" s="24"/>
      <c r="I84" s="24"/>
      <c r="J84" s="24"/>
      <c r="K84" s="24"/>
      <c r="L84" s="20"/>
      <c r="M84" s="20"/>
      <c r="N84" s="20"/>
      <c r="O84" s="20"/>
      <c r="P84" s="25"/>
      <c r="Q84" s="20"/>
      <c r="R84" s="20"/>
      <c r="S84" s="20"/>
      <c r="T84" s="20"/>
      <c r="U84" s="20"/>
      <c r="V84" s="20"/>
    </row>
    <row r="85" spans="1:22" ht="15.75" customHeight="1">
      <c r="A85" s="380" t="s">
        <v>63</v>
      </c>
      <c r="B85" s="380"/>
      <c r="C85" s="380"/>
      <c r="D85" s="380"/>
      <c r="E85" s="380"/>
      <c r="F85" s="32">
        <f>SUM(F65:F84)</f>
        <v>444519.64</v>
      </c>
      <c r="G85" s="33"/>
      <c r="H85" s="33"/>
      <c r="I85" s="33"/>
      <c r="J85" s="33"/>
      <c r="K85" s="33"/>
      <c r="L85" s="20"/>
      <c r="M85" s="20"/>
      <c r="N85" s="20"/>
      <c r="O85" s="20"/>
      <c r="P85" s="25"/>
      <c r="Q85" s="20"/>
      <c r="R85" s="20"/>
      <c r="S85" s="20"/>
      <c r="T85" s="20"/>
      <c r="U85" s="20"/>
      <c r="V85" s="20"/>
    </row>
    <row r="86" spans="1:22" ht="15.75" hidden="1" customHeight="1">
      <c r="A86" s="381" t="s">
        <v>64</v>
      </c>
      <c r="B86" s="381"/>
      <c r="C86" s="381"/>
      <c r="D86" s="381"/>
      <c r="E86" s="381"/>
      <c r="F86" s="381"/>
      <c r="G86" s="381"/>
      <c r="H86" s="381"/>
      <c r="I86" s="25"/>
      <c r="J86" s="25"/>
      <c r="K86" s="25"/>
      <c r="L86" s="20"/>
      <c r="M86" s="20"/>
      <c r="N86" s="20"/>
      <c r="O86" s="20"/>
      <c r="P86" s="25"/>
      <c r="Q86" s="20"/>
      <c r="R86" s="20"/>
      <c r="S86" s="20"/>
      <c r="T86" s="20"/>
      <c r="U86" s="20"/>
      <c r="V86" s="20"/>
    </row>
    <row r="87" spans="1:22" ht="15.75" thickBot="1">
      <c r="A87" s="382"/>
      <c r="B87" s="382"/>
      <c r="C87" s="382"/>
      <c r="D87" s="382"/>
      <c r="E87" s="382"/>
      <c r="F87" s="382"/>
      <c r="G87" s="382"/>
      <c r="H87" s="382"/>
      <c r="I87" s="382"/>
      <c r="J87" s="382"/>
      <c r="K87" s="382"/>
      <c r="L87" s="382"/>
      <c r="M87" s="382"/>
      <c r="N87" s="382"/>
      <c r="O87" s="382"/>
      <c r="P87" s="20"/>
      <c r="Q87" s="20"/>
      <c r="R87" s="20"/>
      <c r="S87" s="20"/>
      <c r="T87" s="20"/>
      <c r="U87" s="20"/>
      <c r="V87" s="20"/>
    </row>
    <row r="88" spans="1:22" ht="33.75" customHeight="1" thickBot="1">
      <c r="A88" s="385" t="s">
        <v>65</v>
      </c>
      <c r="B88" s="385"/>
      <c r="C88" s="385"/>
      <c r="D88" s="385"/>
      <c r="E88" s="385"/>
      <c r="F88" s="385"/>
      <c r="G88" s="385"/>
      <c r="H88" s="385"/>
      <c r="I88" s="385"/>
      <c r="J88" s="385"/>
      <c r="K88" s="385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 spans="1:22" ht="33.75" customHeight="1" thickBot="1">
      <c r="A89" s="385"/>
      <c r="B89" s="385"/>
      <c r="C89" s="385"/>
      <c r="D89" s="385"/>
      <c r="E89" s="385"/>
      <c r="F89" s="385"/>
      <c r="G89" s="385"/>
      <c r="H89" s="385"/>
      <c r="I89" s="385"/>
      <c r="J89" s="385"/>
      <c r="K89" s="385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 spans="1:22" ht="16.5" hidden="1" customHeight="1">
      <c r="A90" s="385"/>
      <c r="B90" s="385"/>
      <c r="C90" s="385"/>
      <c r="D90" s="385"/>
      <c r="E90" s="385"/>
      <c r="F90" s="385"/>
      <c r="G90" s="385"/>
      <c r="H90" s="385"/>
      <c r="I90" s="385"/>
      <c r="J90" s="385"/>
      <c r="K90" s="385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 spans="1:22" ht="16.5" hidden="1" customHeight="1">
      <c r="A91" s="385"/>
      <c r="B91" s="385"/>
      <c r="C91" s="385"/>
      <c r="D91" s="385"/>
      <c r="E91" s="385"/>
      <c r="F91" s="385"/>
      <c r="G91" s="385"/>
      <c r="H91" s="385"/>
      <c r="I91" s="385"/>
      <c r="J91" s="385"/>
      <c r="K91" s="385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</row>
    <row r="92" spans="1:22" ht="16.5" hidden="1" customHeight="1">
      <c r="A92" s="385"/>
      <c r="B92" s="385"/>
      <c r="C92" s="385"/>
      <c r="D92" s="385"/>
      <c r="E92" s="385"/>
      <c r="F92" s="385"/>
      <c r="G92" s="385"/>
      <c r="H92" s="385"/>
      <c r="I92" s="385"/>
      <c r="J92" s="385"/>
      <c r="K92" s="385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</row>
    <row r="93" spans="1:22">
      <c r="A93" s="20"/>
      <c r="B93" s="20"/>
      <c r="C93" s="21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</row>
    <row r="94" spans="1:22" ht="15" customHeight="1">
      <c r="A94" s="381" t="s">
        <v>66</v>
      </c>
      <c r="B94" s="381"/>
      <c r="C94" s="381"/>
      <c r="D94" s="381"/>
      <c r="E94" s="381"/>
      <c r="F94" s="381"/>
      <c r="G94" s="381"/>
      <c r="H94" s="381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</row>
    <row r="95" spans="1:22" ht="38.25" customHeight="1">
      <c r="A95" s="386"/>
      <c r="B95" s="386"/>
      <c r="C95" s="386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1:22">
      <c r="A96" s="20"/>
      <c r="B96" s="20"/>
      <c r="C96" s="21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 spans="1:22" ht="15" customHeight="1">
      <c r="A97" s="20"/>
      <c r="B97" s="20"/>
      <c r="C97" s="21"/>
      <c r="D97" s="383"/>
      <c r="E97" s="383"/>
      <c r="F97" s="383"/>
      <c r="I97" s="384"/>
      <c r="J97" s="384"/>
      <c r="K97" s="384"/>
      <c r="L97" s="384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spans="1:22" ht="36" customHeight="1">
      <c r="A98" s="34"/>
      <c r="B98" s="34"/>
      <c r="C98" s="21"/>
      <c r="D98" s="383"/>
      <c r="E98" s="383"/>
      <c r="F98" s="383"/>
      <c r="I98" s="384"/>
      <c r="J98" s="384"/>
      <c r="K98" s="384"/>
      <c r="L98" s="384"/>
      <c r="M98" s="20"/>
      <c r="N98" s="20"/>
      <c r="O98" s="20"/>
      <c r="P98" s="20"/>
      <c r="Q98" s="20"/>
      <c r="R98" s="20"/>
      <c r="S98" s="20"/>
      <c r="T98" s="20"/>
      <c r="U98" s="20"/>
      <c r="V98" s="20"/>
    </row>
    <row r="99" spans="1:22">
      <c r="A99" s="20"/>
      <c r="B99" s="20"/>
      <c r="C99" s="21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spans="1:22">
      <c r="A100" s="20"/>
      <c r="B100" s="20"/>
      <c r="C100" s="21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</row>
    <row r="101" spans="1:22">
      <c r="A101" s="20"/>
      <c r="B101" s="20"/>
      <c r="C101" s="21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1:22">
      <c r="A102" s="20"/>
      <c r="B102" s="20"/>
      <c r="C102" s="21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1:22">
      <c r="A103" s="20"/>
      <c r="B103" s="20"/>
      <c r="C103" s="21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1:22">
      <c r="A104" s="20"/>
      <c r="B104" s="20"/>
      <c r="C104" s="21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1:22">
      <c r="A105" s="20"/>
      <c r="B105" s="20"/>
      <c r="C105" s="21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1:22">
      <c r="A106" s="20"/>
      <c r="B106" s="20"/>
      <c r="C106" s="21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1:22">
      <c r="A107" s="20"/>
      <c r="B107" s="20"/>
      <c r="C107" s="21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1:22">
      <c r="A108" s="20"/>
      <c r="B108" s="20"/>
      <c r="C108" s="21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spans="1:22">
      <c r="A109" s="20"/>
      <c r="B109" s="20"/>
      <c r="C109" s="21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spans="1:22">
      <c r="A110" s="20"/>
      <c r="B110" s="20"/>
      <c r="C110" s="21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spans="1:22">
      <c r="A111" s="20"/>
      <c r="B111" s="20"/>
      <c r="C111" s="21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spans="1:22">
      <c r="A112" s="20"/>
      <c r="B112" s="20"/>
      <c r="C112" s="21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spans="1:22">
      <c r="A113" s="20"/>
      <c r="B113" s="20"/>
      <c r="C113" s="21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spans="1:22">
      <c r="A114" s="20"/>
      <c r="B114" s="20"/>
      <c r="C114" s="21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spans="1:22">
      <c r="A115" s="20"/>
      <c r="B115" s="20"/>
      <c r="C115" s="21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spans="1:22">
      <c r="A116" s="20"/>
      <c r="B116" s="20"/>
      <c r="C116" s="21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 spans="1:22">
      <c r="A117" s="20"/>
      <c r="B117" s="20"/>
      <c r="C117" s="21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spans="1:22">
      <c r="A118" s="20"/>
      <c r="B118" s="20"/>
      <c r="C118" s="21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spans="1:22">
      <c r="A119" s="20"/>
      <c r="B119" s="20"/>
      <c r="C119" s="21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spans="1:22">
      <c r="A120" s="20"/>
      <c r="B120" s="20"/>
      <c r="C120" s="21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spans="1:22">
      <c r="A121" s="20"/>
      <c r="B121" s="20"/>
      <c r="C121" s="21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spans="1:22">
      <c r="A122" s="20"/>
      <c r="B122" s="20"/>
      <c r="C122" s="21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 spans="1:22">
      <c r="A123" s="20"/>
      <c r="B123" s="20"/>
      <c r="C123" s="21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spans="1:22">
      <c r="A124" s="20"/>
      <c r="B124" s="20"/>
      <c r="C124" s="21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 spans="1:22">
      <c r="A125" s="20"/>
      <c r="B125" s="20"/>
      <c r="C125" s="21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spans="1:22">
      <c r="A126" s="20"/>
      <c r="B126" s="20"/>
      <c r="C126" s="21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 spans="1:22">
      <c r="A127" s="20"/>
      <c r="B127" s="20"/>
      <c r="C127" s="21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spans="1:22">
      <c r="A128" s="35"/>
      <c r="B128" s="35"/>
      <c r="C128" s="36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</row>
    <row r="129" spans="1:22">
      <c r="A129" s="35"/>
      <c r="B129" s="35"/>
      <c r="C129" s="36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</row>
    <row r="130" spans="1:22">
      <c r="A130" s="35"/>
      <c r="B130" s="35"/>
      <c r="C130" s="36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</row>
    <row r="131" spans="1:22">
      <c r="A131" s="37"/>
      <c r="B131" s="37"/>
      <c r="C131" s="38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>
      <c r="A132" s="37"/>
      <c r="B132" s="37"/>
      <c r="C132" s="38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>
      <c r="A133" s="37"/>
      <c r="B133" s="37"/>
      <c r="C133" s="38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>
      <c r="A134" s="37"/>
      <c r="B134" s="37"/>
      <c r="C134" s="38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>
      <c r="A135" s="37"/>
      <c r="B135" s="37"/>
      <c r="C135" s="38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>
      <c r="A136" s="37"/>
      <c r="B136" s="37"/>
      <c r="C136" s="38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>
      <c r="A137" s="37"/>
      <c r="B137" s="37"/>
      <c r="C137" s="38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>
      <c r="A138" s="37"/>
      <c r="B138" s="37"/>
      <c r="C138" s="38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>
      <c r="A139" s="37"/>
      <c r="B139" s="37"/>
      <c r="C139" s="38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>
      <c r="A140" s="37"/>
      <c r="B140" s="37"/>
      <c r="C140" s="38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</row>
  </sheetData>
  <autoFilter ref="A64:K86" xr:uid="{00000000-0001-0000-0000-000000000000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68">
    <mergeCell ref="D97:F97"/>
    <mergeCell ref="I97:L97"/>
    <mergeCell ref="D98:F98"/>
    <mergeCell ref="I98:L98"/>
    <mergeCell ref="A88:K89"/>
    <mergeCell ref="A90:K91"/>
    <mergeCell ref="A92:K92"/>
    <mergeCell ref="A94:H94"/>
    <mergeCell ref="A95:C95"/>
    <mergeCell ref="A81:E81"/>
    <mergeCell ref="A84:E84"/>
    <mergeCell ref="A85:E85"/>
    <mergeCell ref="A86:H86"/>
    <mergeCell ref="A87:O87"/>
    <mergeCell ref="A83:E83"/>
    <mergeCell ref="A82:E82"/>
    <mergeCell ref="A76:E76"/>
    <mergeCell ref="A77:E77"/>
    <mergeCell ref="A78:E78"/>
    <mergeCell ref="A79:E79"/>
    <mergeCell ref="A80:E80"/>
    <mergeCell ref="A66:E66"/>
    <mergeCell ref="A68:E68"/>
    <mergeCell ref="A73:E73"/>
    <mergeCell ref="A74:E74"/>
    <mergeCell ref="A75:E75"/>
    <mergeCell ref="A69:E69"/>
    <mergeCell ref="A70:E70"/>
    <mergeCell ref="A67:E67"/>
    <mergeCell ref="A72:E72"/>
    <mergeCell ref="A71:E71"/>
    <mergeCell ref="A60:E60"/>
    <mergeCell ref="A61:E61"/>
    <mergeCell ref="A63:K63"/>
    <mergeCell ref="A64:E64"/>
    <mergeCell ref="A65:E65"/>
    <mergeCell ref="A54:E54"/>
    <mergeCell ref="A55:E56"/>
    <mergeCell ref="A57:E57"/>
    <mergeCell ref="A58:E58"/>
    <mergeCell ref="A59:E59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13:V13"/>
    <mergeCell ref="A14:V14"/>
    <mergeCell ref="A15:O15"/>
    <mergeCell ref="A16:V16"/>
    <mergeCell ref="A17:V17"/>
    <mergeCell ref="A8:V8"/>
    <mergeCell ref="A9:N9"/>
    <mergeCell ref="A10:N10"/>
    <mergeCell ref="A11:V11"/>
    <mergeCell ref="A12:N12"/>
    <mergeCell ref="A1:V1"/>
    <mergeCell ref="A3:V3"/>
    <mergeCell ref="A5:V5"/>
    <mergeCell ref="A6:N6"/>
    <mergeCell ref="A7:N7"/>
  </mergeCells>
  <printOptions horizontalCentered="1"/>
  <pageMargins left="0.31527777777777799" right="0.31527777777777799" top="0.83125000000000004" bottom="0.59027777777777801" header="0.511811023622047" footer="0.51180555555555596"/>
  <pageSetup paperSize="9" scale="42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>
    <tabColor theme="9" tint="-0.499984740745262"/>
    <pageSetUpPr fitToPage="1"/>
  </sheetPr>
  <dimension ref="A1:V146"/>
  <sheetViews>
    <sheetView zoomScaleNormal="100" workbookViewId="0">
      <selection sqref="A1:V104"/>
    </sheetView>
  </sheetViews>
  <sheetFormatPr defaultColWidth="8.7109375" defaultRowHeight="15"/>
  <cols>
    <col min="1" max="1" width="10.42578125" style="1" customWidth="1"/>
    <col min="2" max="2" width="14.42578125" style="1" customWidth="1"/>
    <col min="3" max="3" width="15.140625" style="2" customWidth="1"/>
    <col min="4" max="7" width="15.140625" style="1" customWidth="1"/>
    <col min="8" max="8" width="17.28515625" style="1" customWidth="1"/>
    <col min="9" max="10" width="15.140625" style="1" customWidth="1"/>
    <col min="11" max="11" width="17.140625" style="1" customWidth="1"/>
    <col min="12" max="22" width="15.7109375" style="1" customWidth="1"/>
  </cols>
  <sheetData>
    <row r="1" spans="1:22" ht="36" customHeight="1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</row>
    <row r="2" spans="1:22" ht="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spans="1:22">
      <c r="A3" s="366" t="s">
        <v>260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4" spans="1:22" ht="9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spans="1:22" ht="18" customHeight="1">
      <c r="A5" s="367" t="s">
        <v>1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</row>
    <row r="6" spans="1:22" ht="16.5" customHeight="1">
      <c r="A6" s="368" t="s">
        <v>67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4"/>
      <c r="P6" s="4"/>
      <c r="Q6" s="4"/>
      <c r="R6" s="4"/>
      <c r="S6" s="4"/>
      <c r="T6" s="4"/>
      <c r="U6" s="4"/>
      <c r="V6" s="4"/>
    </row>
    <row r="7" spans="1:22" ht="9" customHeight="1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4"/>
      <c r="P7" s="4"/>
      <c r="Q7" s="4"/>
      <c r="R7" s="4"/>
      <c r="S7" s="4"/>
      <c r="T7" s="4"/>
      <c r="U7" s="4"/>
      <c r="V7" s="4"/>
    </row>
    <row r="8" spans="1:22" ht="16.5" customHeight="1">
      <c r="A8" s="367" t="s">
        <v>108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</row>
    <row r="9" spans="1:22" ht="15.75" customHeight="1">
      <c r="A9" s="368" t="s">
        <v>109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4"/>
      <c r="P9" s="4"/>
      <c r="Q9" s="4"/>
      <c r="R9" s="4"/>
      <c r="S9" s="4"/>
      <c r="T9" s="4"/>
      <c r="U9" s="4"/>
      <c r="V9" s="4"/>
    </row>
    <row r="10" spans="1:22" ht="9.75" customHeight="1">
      <c r="A10" s="369"/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4"/>
      <c r="P10" s="4"/>
      <c r="Q10" s="4"/>
      <c r="R10" s="4"/>
      <c r="S10" s="4"/>
      <c r="T10" s="4"/>
      <c r="U10" s="4"/>
      <c r="V10" s="4"/>
    </row>
    <row r="11" spans="1:22" ht="18.75" customHeight="1">
      <c r="A11" s="367" t="s">
        <v>157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</row>
    <row r="12" spans="1:22" ht="9" customHeight="1">
      <c r="A12" s="4"/>
      <c r="B12" s="4"/>
      <c r="C12" s="53"/>
      <c r="D12" s="4"/>
      <c r="E12" s="4"/>
      <c r="F12" s="4"/>
      <c r="G12" s="4"/>
      <c r="H12" s="4"/>
      <c r="I12" s="4"/>
      <c r="J12" s="9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5.75" customHeight="1">
      <c r="A13" s="370" t="s">
        <v>158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</row>
    <row r="14" spans="1:22" ht="27.75" customHeight="1">
      <c r="A14" s="370" t="s">
        <v>278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</row>
    <row r="15" spans="1:22" ht="7.5" customHeight="1">
      <c r="A15" s="371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5"/>
      <c r="Q15" s="5"/>
      <c r="R15" s="5"/>
      <c r="S15" s="5"/>
      <c r="T15" s="5"/>
      <c r="U15" s="5"/>
      <c r="V15" s="5"/>
    </row>
    <row r="16" spans="1:22" ht="15.75" customHeight="1">
      <c r="A16" s="370" t="s">
        <v>159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</row>
    <row r="17" spans="1:22" ht="25.5" customHeight="1">
      <c r="A17" s="370" t="s">
        <v>8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spans="1:22" ht="15.75" customHeight="1">
      <c r="A18" s="372" t="s">
        <v>9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</row>
    <row r="19" spans="1:22" ht="15.75" customHeight="1">
      <c r="A19" s="388" t="s">
        <v>10</v>
      </c>
      <c r="B19" s="6"/>
      <c r="C19" s="374" t="s">
        <v>11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</row>
    <row r="20" spans="1:22" ht="90.75" customHeight="1">
      <c r="A20" s="388"/>
      <c r="B20" s="375" t="s">
        <v>12</v>
      </c>
      <c r="C20" s="376" t="s">
        <v>13</v>
      </c>
      <c r="D20" s="389" t="s">
        <v>14</v>
      </c>
      <c r="E20" s="389"/>
      <c r="F20" s="389"/>
      <c r="G20" s="389" t="s">
        <v>15</v>
      </c>
      <c r="H20" s="389"/>
      <c r="I20" s="389"/>
      <c r="J20" s="41" t="s">
        <v>16</v>
      </c>
      <c r="K20" s="389" t="s">
        <v>17</v>
      </c>
      <c r="L20" s="389"/>
      <c r="M20" s="389"/>
      <c r="N20" s="389"/>
      <c r="O20" s="389" t="s">
        <v>18</v>
      </c>
      <c r="P20" s="389"/>
      <c r="Q20" s="41" t="s">
        <v>19</v>
      </c>
      <c r="R20" s="389" t="s">
        <v>20</v>
      </c>
      <c r="S20" s="389"/>
      <c r="T20" s="389" t="s">
        <v>21</v>
      </c>
      <c r="U20" s="389"/>
      <c r="V20" s="376" t="s">
        <v>22</v>
      </c>
    </row>
    <row r="21" spans="1:22" ht="42" customHeight="1" thickBot="1">
      <c r="A21" s="388"/>
      <c r="B21" s="375"/>
      <c r="C21" s="376"/>
      <c r="D21" s="8" t="s">
        <v>23</v>
      </c>
      <c r="E21" s="8" t="s">
        <v>24</v>
      </c>
      <c r="F21" s="8" t="s">
        <v>25</v>
      </c>
      <c r="G21" s="8" t="s">
        <v>23</v>
      </c>
      <c r="H21" s="8" t="s">
        <v>24</v>
      </c>
      <c r="I21" s="8" t="s">
        <v>25</v>
      </c>
      <c r="J21" s="8" t="s">
        <v>23</v>
      </c>
      <c r="K21" s="8" t="s">
        <v>26</v>
      </c>
      <c r="L21" s="8" t="s">
        <v>23</v>
      </c>
      <c r="M21" s="8" t="s">
        <v>24</v>
      </c>
      <c r="N21" s="8" t="s">
        <v>25</v>
      </c>
      <c r="O21" s="8" t="s">
        <v>23</v>
      </c>
      <c r="P21" s="8" t="s">
        <v>24</v>
      </c>
      <c r="Q21" s="8"/>
      <c r="R21" s="8" t="s">
        <v>23</v>
      </c>
      <c r="S21" s="8" t="s">
        <v>24</v>
      </c>
      <c r="T21" s="8" t="s">
        <v>23</v>
      </c>
      <c r="U21" s="8" t="s">
        <v>27</v>
      </c>
      <c r="V21" s="376"/>
    </row>
    <row r="22" spans="1:22" ht="15.75" thickBot="1">
      <c r="A22" s="9" t="s">
        <v>28</v>
      </c>
      <c r="B22" s="331">
        <v>2981466.62</v>
      </c>
      <c r="C22" s="332">
        <v>2209197.61</v>
      </c>
      <c r="D22" s="333">
        <v>12531936.92</v>
      </c>
      <c r="E22" s="333"/>
      <c r="F22" s="333"/>
      <c r="G22" s="333">
        <v>4102083.54</v>
      </c>
      <c r="H22" s="333"/>
      <c r="I22" s="333"/>
      <c r="J22" s="333">
        <v>800042.63</v>
      </c>
      <c r="K22" s="9" t="s">
        <v>28</v>
      </c>
      <c r="L22" s="342">
        <v>2065041.77</v>
      </c>
      <c r="M22" s="343"/>
      <c r="N22" s="343"/>
      <c r="O22" s="344"/>
      <c r="P22" s="344"/>
      <c r="Q22" s="344"/>
      <c r="R22" s="342">
        <v>231212.7</v>
      </c>
      <c r="S22" s="342"/>
      <c r="T22" s="342">
        <v>569256.28</v>
      </c>
      <c r="U22" s="344"/>
      <c r="V22" s="10">
        <f t="shared" ref="V22:V51" si="0">L22+M22+N22+R22+S22+T22+U22</f>
        <v>2865510.75</v>
      </c>
    </row>
    <row r="23" spans="1:22" ht="15.75" thickBot="1">
      <c r="A23" s="9" t="s">
        <v>29</v>
      </c>
      <c r="B23" s="334">
        <v>2981365.7</v>
      </c>
      <c r="C23" s="335">
        <v>2209096.69</v>
      </c>
      <c r="D23" s="333"/>
      <c r="E23" s="333"/>
      <c r="F23" s="333"/>
      <c r="G23" s="333">
        <v>1862189.87</v>
      </c>
      <c r="H23" s="333"/>
      <c r="I23" s="333"/>
      <c r="J23" s="333">
        <v>792921.64</v>
      </c>
      <c r="K23" s="9" t="s">
        <v>29</v>
      </c>
      <c r="L23" s="342">
        <v>2063227.97</v>
      </c>
      <c r="M23" s="337"/>
      <c r="N23" s="337"/>
      <c r="O23" s="338"/>
      <c r="P23" s="338"/>
      <c r="Q23" s="338"/>
      <c r="R23" s="342"/>
      <c r="S23" s="342"/>
      <c r="T23" s="342"/>
      <c r="U23" s="338"/>
      <c r="V23" s="10">
        <f t="shared" si="0"/>
        <v>2063227.97</v>
      </c>
    </row>
    <row r="24" spans="1:22" ht="15.75" thickBot="1">
      <c r="A24" s="9" t="s">
        <v>30</v>
      </c>
      <c r="B24" s="335">
        <v>2984722.52</v>
      </c>
      <c r="C24" s="335">
        <v>2212453.5099999998</v>
      </c>
      <c r="D24" s="333"/>
      <c r="E24" s="333"/>
      <c r="F24" s="333"/>
      <c r="G24" s="333">
        <v>270933.78999999998</v>
      </c>
      <c r="H24" s="333"/>
      <c r="I24" s="333"/>
      <c r="J24" s="333">
        <v>791164.39</v>
      </c>
      <c r="K24" s="9" t="s">
        <v>30</v>
      </c>
      <c r="L24" s="342">
        <v>2065041.77</v>
      </c>
      <c r="M24" s="337"/>
      <c r="N24" s="337"/>
      <c r="O24" s="338"/>
      <c r="P24" s="338"/>
      <c r="Q24" s="338"/>
      <c r="R24" s="342">
        <v>148777.22</v>
      </c>
      <c r="S24" s="342"/>
      <c r="T24" s="342"/>
      <c r="U24" s="338"/>
      <c r="V24" s="10">
        <f t="shared" si="0"/>
        <v>2213818.9900000002</v>
      </c>
    </row>
    <row r="25" spans="1:22" ht="15.75" thickBot="1">
      <c r="A25" s="9" t="s">
        <v>30</v>
      </c>
      <c r="B25" s="335"/>
      <c r="C25" s="335"/>
      <c r="D25" s="333"/>
      <c r="E25" s="333"/>
      <c r="F25" s="333"/>
      <c r="G25" s="333"/>
      <c r="H25" s="333"/>
      <c r="I25" s="333"/>
      <c r="J25" s="333"/>
      <c r="K25" s="9" t="s">
        <v>28</v>
      </c>
      <c r="L25" s="342">
        <v>41895.69</v>
      </c>
      <c r="M25" s="337"/>
      <c r="N25" s="337"/>
      <c r="O25" s="338"/>
      <c r="P25" s="338"/>
      <c r="Q25" s="338"/>
      <c r="R25" s="338"/>
      <c r="S25" s="338"/>
      <c r="T25" s="338"/>
      <c r="U25" s="338"/>
      <c r="V25" s="10">
        <f t="shared" si="0"/>
        <v>41895.69</v>
      </c>
    </row>
    <row r="26" spans="1:22" ht="15.75" thickBot="1">
      <c r="A26" s="9" t="s">
        <v>31</v>
      </c>
      <c r="B26" s="335">
        <v>2974203.59</v>
      </c>
      <c r="C26" s="335">
        <v>2201934.58</v>
      </c>
      <c r="D26" s="333"/>
      <c r="E26" s="333">
        <v>27524</v>
      </c>
      <c r="F26" s="333"/>
      <c r="G26" s="333">
        <v>4180914.02</v>
      </c>
      <c r="H26" s="333"/>
      <c r="I26" s="333"/>
      <c r="J26" s="333">
        <v>792225.05</v>
      </c>
      <c r="K26" s="9" t="s">
        <v>29</v>
      </c>
      <c r="L26" s="336">
        <v>50830.48</v>
      </c>
      <c r="M26" s="337"/>
      <c r="N26" s="337"/>
      <c r="O26" s="338"/>
      <c r="P26" s="338"/>
      <c r="Q26" s="338"/>
      <c r="R26" s="338"/>
      <c r="S26" s="338"/>
      <c r="T26" s="338"/>
      <c r="U26" s="338"/>
      <c r="V26" s="10">
        <f t="shared" si="0"/>
        <v>50830.48</v>
      </c>
    </row>
    <row r="27" spans="1:22" ht="15.75" thickBot="1">
      <c r="A27" s="9" t="s">
        <v>31</v>
      </c>
      <c r="B27" s="335"/>
      <c r="C27" s="335"/>
      <c r="D27" s="333"/>
      <c r="E27" s="333"/>
      <c r="F27" s="333"/>
      <c r="G27" s="333"/>
      <c r="H27" s="333"/>
      <c r="I27" s="333"/>
      <c r="J27" s="333"/>
      <c r="K27" s="9" t="s">
        <v>31</v>
      </c>
      <c r="L27" s="336">
        <v>2065041.77</v>
      </c>
      <c r="M27" s="337"/>
      <c r="N27" s="337"/>
      <c r="O27" s="338"/>
      <c r="P27" s="338"/>
      <c r="Q27" s="338"/>
      <c r="R27" s="338"/>
      <c r="S27" s="338"/>
      <c r="T27" s="338"/>
      <c r="U27" s="338"/>
      <c r="V27" s="10">
        <f t="shared" si="0"/>
        <v>2065041.77</v>
      </c>
    </row>
    <row r="28" spans="1:22" ht="15.75" thickBot="1">
      <c r="A28" s="9" t="s">
        <v>32</v>
      </c>
      <c r="B28" s="335">
        <v>2972728.02</v>
      </c>
      <c r="C28" s="335">
        <v>2200459.0099999998</v>
      </c>
      <c r="D28" s="333"/>
      <c r="E28" s="333">
        <v>406413.1</v>
      </c>
      <c r="F28" s="333"/>
      <c r="G28" s="333">
        <v>2104608.7400000002</v>
      </c>
      <c r="H28" s="333">
        <v>433937.1</v>
      </c>
      <c r="I28" s="333"/>
      <c r="J28" s="333">
        <v>792900.13</v>
      </c>
      <c r="K28" s="9" t="s">
        <v>28</v>
      </c>
      <c r="L28" s="336">
        <v>2065041.77</v>
      </c>
      <c r="M28" s="337"/>
      <c r="N28" s="337"/>
      <c r="O28" s="338"/>
      <c r="P28" s="338"/>
      <c r="Q28" s="338"/>
      <c r="R28" s="338"/>
      <c r="S28" s="338"/>
      <c r="T28" s="336">
        <v>76941.070000000007</v>
      </c>
      <c r="U28" s="338"/>
      <c r="V28" s="10">
        <f t="shared" si="0"/>
        <v>2141982.84</v>
      </c>
    </row>
    <row r="29" spans="1:22" ht="15.75" thickBot="1">
      <c r="A29" s="9" t="s">
        <v>32</v>
      </c>
      <c r="B29" s="335"/>
      <c r="C29" s="335"/>
      <c r="D29" s="333"/>
      <c r="E29" s="333"/>
      <c r="F29" s="333"/>
      <c r="G29" s="333"/>
      <c r="H29" s="333"/>
      <c r="I29" s="333"/>
      <c r="J29" s="333"/>
      <c r="K29" s="9" t="s">
        <v>30</v>
      </c>
      <c r="L29" s="336">
        <v>50773.93</v>
      </c>
      <c r="M29" s="336"/>
      <c r="N29" s="337"/>
      <c r="O29" s="338"/>
      <c r="P29" s="338"/>
      <c r="Q29" s="338"/>
      <c r="R29" s="338"/>
      <c r="S29" s="338"/>
      <c r="T29" s="338"/>
      <c r="U29" s="338"/>
      <c r="V29" s="10">
        <f t="shared" si="0"/>
        <v>50773.93</v>
      </c>
    </row>
    <row r="30" spans="1:22" ht="15.75" thickBot="1">
      <c r="A30" s="9" t="s">
        <v>32</v>
      </c>
      <c r="B30" s="335"/>
      <c r="C30" s="335"/>
      <c r="D30" s="333"/>
      <c r="E30" s="333"/>
      <c r="F30" s="333"/>
      <c r="G30" s="333"/>
      <c r="H30" s="333"/>
      <c r="I30" s="333"/>
      <c r="J30" s="333"/>
      <c r="K30" s="9" t="s">
        <v>32</v>
      </c>
      <c r="L30" s="336"/>
      <c r="M30" s="336">
        <v>432977.1</v>
      </c>
      <c r="N30" s="337"/>
      <c r="O30" s="338"/>
      <c r="P30" s="338"/>
      <c r="Q30" s="338"/>
      <c r="R30" s="338"/>
      <c r="S30" s="338"/>
      <c r="T30" s="338"/>
      <c r="U30" s="338"/>
      <c r="V30" s="10">
        <f t="shared" si="0"/>
        <v>432977.1</v>
      </c>
    </row>
    <row r="31" spans="1:22" ht="15.75" thickBot="1">
      <c r="A31" s="9" t="s">
        <v>33</v>
      </c>
      <c r="B31" s="335">
        <v>2970606.08</v>
      </c>
      <c r="C31" s="335">
        <v>2198337.0699999998</v>
      </c>
      <c r="D31" s="333">
        <v>12859342.869999999</v>
      </c>
      <c r="E31" s="333">
        <v>39210.25</v>
      </c>
      <c r="F31" s="333"/>
      <c r="G31" s="333"/>
      <c r="H31" s="333">
        <v>39210.25</v>
      </c>
      <c r="I31" s="333"/>
      <c r="J31" s="332">
        <v>790390.13</v>
      </c>
      <c r="K31" s="63">
        <v>45444</v>
      </c>
      <c r="L31" s="336">
        <v>2025041.77</v>
      </c>
      <c r="M31" s="336">
        <v>39210.25</v>
      </c>
      <c r="N31" s="337"/>
      <c r="O31" s="338"/>
      <c r="P31" s="338"/>
      <c r="Q31" s="338"/>
      <c r="R31" s="338"/>
      <c r="S31" s="338"/>
      <c r="T31" s="338"/>
      <c r="U31" s="338"/>
      <c r="V31" s="10">
        <f t="shared" si="0"/>
        <v>2064252.02</v>
      </c>
    </row>
    <row r="32" spans="1:22" ht="15.75" thickBot="1">
      <c r="A32" s="9" t="s">
        <v>34</v>
      </c>
      <c r="B32" s="335">
        <v>2969144.4299999997</v>
      </c>
      <c r="C32" s="335">
        <v>2196875.42</v>
      </c>
      <c r="D32" s="333">
        <v>129373.92</v>
      </c>
      <c r="E32" s="333">
        <v>219609.06</v>
      </c>
      <c r="F32" s="333"/>
      <c r="G32" s="333">
        <v>4367902.3900000006</v>
      </c>
      <c r="H32" s="333">
        <v>126061.46</v>
      </c>
      <c r="I32" s="333"/>
      <c r="J32" s="332">
        <v>800919.98</v>
      </c>
      <c r="K32" s="9" t="s">
        <v>34</v>
      </c>
      <c r="L32" s="336">
        <v>2065041.77</v>
      </c>
      <c r="M32" s="336">
        <v>126061.46</v>
      </c>
      <c r="N32" s="337"/>
      <c r="O32" s="338"/>
      <c r="P32" s="338"/>
      <c r="Q32" s="338"/>
      <c r="R32" s="338"/>
      <c r="S32" s="338"/>
      <c r="T32" s="338"/>
      <c r="U32" s="338"/>
      <c r="V32" s="10">
        <f t="shared" si="0"/>
        <v>2191103.23</v>
      </c>
    </row>
    <row r="33" spans="1:22" ht="15.75" thickBot="1">
      <c r="A33" s="9" t="s">
        <v>34</v>
      </c>
      <c r="B33" s="335"/>
      <c r="C33" s="335"/>
      <c r="D33" s="333"/>
      <c r="E33" s="333"/>
      <c r="F33" s="333"/>
      <c r="G33" s="333"/>
      <c r="H33" s="333"/>
      <c r="I33" s="333"/>
      <c r="J33" s="333"/>
      <c r="K33" s="63">
        <v>45444</v>
      </c>
      <c r="L33" s="336">
        <v>74669.31</v>
      </c>
      <c r="M33" s="336"/>
      <c r="N33" s="337"/>
      <c r="O33" s="338"/>
      <c r="P33" s="338"/>
      <c r="Q33" s="338"/>
      <c r="R33" s="338"/>
      <c r="S33" s="338"/>
      <c r="T33" s="338"/>
      <c r="U33" s="338"/>
      <c r="V33" s="10">
        <f t="shared" si="0"/>
        <v>74669.31</v>
      </c>
    </row>
    <row r="34" spans="1:22" ht="15.75" thickBot="1">
      <c r="A34" s="9" t="s">
        <v>34</v>
      </c>
      <c r="B34" s="335"/>
      <c r="C34" s="335"/>
      <c r="D34" s="333"/>
      <c r="E34" s="333"/>
      <c r="F34" s="333"/>
      <c r="G34" s="333"/>
      <c r="H34" s="333"/>
      <c r="I34" s="333"/>
      <c r="J34" s="333"/>
      <c r="K34" s="9" t="s">
        <v>32</v>
      </c>
      <c r="L34" s="336">
        <v>114786.12</v>
      </c>
      <c r="M34" s="336"/>
      <c r="N34" s="337"/>
      <c r="O34" s="338"/>
      <c r="P34" s="338"/>
      <c r="Q34" s="338"/>
      <c r="R34" s="338"/>
      <c r="S34" s="338"/>
      <c r="T34" s="338"/>
      <c r="U34" s="338"/>
      <c r="V34" s="10">
        <f t="shared" si="0"/>
        <v>114786.12</v>
      </c>
    </row>
    <row r="35" spans="1:22" ht="15.75" thickBot="1">
      <c r="A35" s="9" t="s">
        <v>34</v>
      </c>
      <c r="B35" s="335"/>
      <c r="C35" s="335"/>
      <c r="D35" s="333"/>
      <c r="E35" s="333"/>
      <c r="F35" s="333"/>
      <c r="G35" s="333"/>
      <c r="H35" s="333"/>
      <c r="I35" s="333"/>
      <c r="J35" s="333"/>
      <c r="K35" s="9" t="s">
        <v>31</v>
      </c>
      <c r="L35" s="336">
        <v>49713.27</v>
      </c>
      <c r="M35" s="336"/>
      <c r="N35" s="337"/>
      <c r="O35" s="338"/>
      <c r="P35" s="338"/>
      <c r="Q35" s="338"/>
      <c r="R35" s="338"/>
      <c r="S35" s="338"/>
      <c r="T35" s="338"/>
      <c r="U35" s="338"/>
      <c r="V35" s="10">
        <f t="shared" si="0"/>
        <v>49713.27</v>
      </c>
    </row>
    <row r="36" spans="1:22" ht="15.75" thickBot="1">
      <c r="A36" s="9" t="s">
        <v>35</v>
      </c>
      <c r="B36" s="335">
        <v>2968625.21</v>
      </c>
      <c r="C36" s="335">
        <v>2196356.2000000002</v>
      </c>
      <c r="D36" s="333">
        <v>62164.34</v>
      </c>
      <c r="E36" s="333">
        <v>196001.28</v>
      </c>
      <c r="F36" s="333"/>
      <c r="G36" s="333">
        <v>2065810.65</v>
      </c>
      <c r="H36" s="333">
        <v>289548.88</v>
      </c>
      <c r="I36" s="333"/>
      <c r="J36" s="332">
        <v>785606.89</v>
      </c>
      <c r="K36" s="63">
        <v>45505</v>
      </c>
      <c r="L36" s="336">
        <v>2011980.09</v>
      </c>
      <c r="M36" s="336">
        <v>289548.88</v>
      </c>
      <c r="N36" s="337"/>
      <c r="O36" s="338"/>
      <c r="P36" s="338"/>
      <c r="Q36" s="338"/>
      <c r="R36" s="338"/>
      <c r="S36" s="337"/>
      <c r="T36" s="338"/>
      <c r="U36" s="338"/>
      <c r="V36" s="10">
        <f t="shared" si="0"/>
        <v>2301528.9700000002</v>
      </c>
    </row>
    <row r="37" spans="1:22" ht="15.75" thickBot="1">
      <c r="A37" s="9" t="s">
        <v>35</v>
      </c>
      <c r="B37" s="335"/>
      <c r="C37" s="335"/>
      <c r="D37" s="333"/>
      <c r="E37" s="333"/>
      <c r="F37" s="333"/>
      <c r="G37" s="333"/>
      <c r="H37" s="333"/>
      <c r="I37" s="333"/>
      <c r="J37" s="333"/>
      <c r="K37" s="63">
        <v>45474</v>
      </c>
      <c r="L37" s="336">
        <v>62164.34</v>
      </c>
      <c r="M37" s="336"/>
      <c r="N37" s="337"/>
      <c r="O37" s="338"/>
      <c r="P37" s="338"/>
      <c r="Q37" s="338"/>
      <c r="R37" s="338"/>
      <c r="S37" s="337"/>
      <c r="T37" s="338"/>
      <c r="U37" s="338"/>
      <c r="V37" s="10">
        <f t="shared" si="0"/>
        <v>62164.34</v>
      </c>
    </row>
    <row r="38" spans="1:22" ht="15.75" thickBot="1">
      <c r="A38" s="9" t="s">
        <v>35</v>
      </c>
      <c r="B38" s="335"/>
      <c r="C38" s="335"/>
      <c r="D38" s="333"/>
      <c r="E38" s="333"/>
      <c r="F38" s="333"/>
      <c r="G38" s="333"/>
      <c r="H38" s="333"/>
      <c r="I38" s="333"/>
      <c r="J38" s="333"/>
      <c r="K38" s="63">
        <v>45444</v>
      </c>
      <c r="L38" s="336">
        <v>63625.99</v>
      </c>
      <c r="M38" s="336"/>
      <c r="N38" s="337"/>
      <c r="O38" s="338"/>
      <c r="P38" s="338"/>
      <c r="Q38" s="338"/>
      <c r="R38" s="338"/>
      <c r="S38" s="337"/>
      <c r="T38" s="338"/>
      <c r="U38" s="338"/>
      <c r="V38" s="10">
        <f t="shared" si="0"/>
        <v>63625.99</v>
      </c>
    </row>
    <row r="39" spans="1:22" ht="15.75" thickBot="1">
      <c r="A39" s="9" t="s">
        <v>36</v>
      </c>
      <c r="B39" s="335">
        <v>2966667.27</v>
      </c>
      <c r="C39" s="335">
        <v>2194398.2599999998</v>
      </c>
      <c r="D39" s="333">
        <v>61645.120000000003</v>
      </c>
      <c r="E39" s="333"/>
      <c r="F39" s="333"/>
      <c r="G39" s="333">
        <v>61645.120000000003</v>
      </c>
      <c r="H39" s="333"/>
      <c r="I39" s="333"/>
      <c r="J39" s="332">
        <v>851624.54</v>
      </c>
      <c r="K39" s="9" t="s">
        <v>35</v>
      </c>
      <c r="L39" s="336">
        <v>61645.120000000003</v>
      </c>
      <c r="M39" s="336"/>
      <c r="N39" s="337"/>
      <c r="O39" s="338"/>
      <c r="P39" s="338"/>
      <c r="Q39" s="338"/>
      <c r="R39" s="338"/>
      <c r="S39" s="338"/>
      <c r="T39" s="338"/>
      <c r="U39" s="338"/>
      <c r="V39" s="10">
        <f t="shared" si="0"/>
        <v>61645.120000000003</v>
      </c>
    </row>
    <row r="40" spans="1:22" ht="15.75" thickBot="1">
      <c r="A40" s="9" t="s">
        <v>36</v>
      </c>
      <c r="B40" s="335"/>
      <c r="C40" s="335"/>
      <c r="D40" s="333"/>
      <c r="E40" s="333"/>
      <c r="F40" s="333"/>
      <c r="G40" s="333"/>
      <c r="H40" s="333"/>
      <c r="I40" s="333"/>
      <c r="J40" s="332"/>
      <c r="K40" s="9" t="s">
        <v>36</v>
      </c>
      <c r="L40" s="336">
        <v>2003646.31</v>
      </c>
      <c r="M40" s="336"/>
      <c r="N40" s="337"/>
      <c r="O40" s="338"/>
      <c r="P40" s="338"/>
      <c r="Q40" s="338"/>
      <c r="R40" s="338"/>
      <c r="S40" s="338"/>
      <c r="T40" s="338"/>
      <c r="U40" s="338"/>
      <c r="V40" s="10">
        <f t="shared" si="0"/>
        <v>2003646.31</v>
      </c>
    </row>
    <row r="41" spans="1:22" ht="15.75" thickBot="1">
      <c r="A41" s="9" t="s">
        <v>37</v>
      </c>
      <c r="B41" s="335">
        <v>2964033.8699999996</v>
      </c>
      <c r="C41" s="335">
        <v>2191764.8599999994</v>
      </c>
      <c r="D41" s="336">
        <v>1384177.4100000001</v>
      </c>
      <c r="E41" s="337"/>
      <c r="F41" s="337"/>
      <c r="G41" s="336">
        <v>4639358.8600000003</v>
      </c>
      <c r="H41" s="338"/>
      <c r="I41" s="339"/>
      <c r="J41" s="340">
        <v>794331.53</v>
      </c>
      <c r="K41" s="9" t="s">
        <v>37</v>
      </c>
      <c r="L41" s="336">
        <v>2067711.08</v>
      </c>
      <c r="M41" s="337"/>
      <c r="N41" s="337"/>
      <c r="O41" s="338"/>
      <c r="P41" s="338"/>
      <c r="Q41" s="338"/>
      <c r="R41" s="338"/>
      <c r="S41" s="338"/>
      <c r="T41" s="338"/>
      <c r="U41" s="338"/>
      <c r="V41" s="10">
        <f t="shared" si="0"/>
        <v>2067711.08</v>
      </c>
    </row>
    <row r="42" spans="1:22" ht="15.75" thickBot="1">
      <c r="A42" s="9" t="s">
        <v>37</v>
      </c>
      <c r="B42" s="335"/>
      <c r="C42" s="335"/>
      <c r="D42" s="336"/>
      <c r="E42" s="337"/>
      <c r="F42" s="337"/>
      <c r="G42" s="336"/>
      <c r="H42" s="338"/>
      <c r="I42" s="339"/>
      <c r="J42" s="340"/>
      <c r="K42" s="307" t="s">
        <v>28</v>
      </c>
      <c r="L42" s="336">
        <v>74486.53</v>
      </c>
      <c r="M42" s="337"/>
      <c r="N42" s="337"/>
      <c r="O42" s="338"/>
      <c r="P42" s="338"/>
      <c r="Q42" s="338"/>
      <c r="R42" s="338"/>
      <c r="S42" s="338"/>
      <c r="T42" s="338"/>
      <c r="U42" s="338"/>
      <c r="V42" s="10">
        <f t="shared" si="0"/>
        <v>74486.53</v>
      </c>
    </row>
    <row r="43" spans="1:22" ht="15.75" thickBot="1">
      <c r="A43" s="9" t="s">
        <v>37</v>
      </c>
      <c r="B43" s="335"/>
      <c r="C43" s="335"/>
      <c r="D43" s="336"/>
      <c r="E43" s="337"/>
      <c r="F43" s="337"/>
      <c r="G43" s="336"/>
      <c r="H43" s="338"/>
      <c r="I43" s="339"/>
      <c r="J43" s="340"/>
      <c r="K43" s="307" t="s">
        <v>29</v>
      </c>
      <c r="L43" s="336">
        <v>74385.61</v>
      </c>
      <c r="M43" s="337"/>
      <c r="N43" s="337"/>
      <c r="O43" s="338"/>
      <c r="P43" s="338"/>
      <c r="Q43" s="338"/>
      <c r="R43" s="338"/>
      <c r="S43" s="338"/>
      <c r="T43" s="338"/>
      <c r="U43" s="338"/>
      <c r="V43" s="10">
        <f t="shared" si="0"/>
        <v>74385.61</v>
      </c>
    </row>
    <row r="44" spans="1:22" ht="15.75" thickBot="1">
      <c r="A44" s="9" t="s">
        <v>37</v>
      </c>
      <c r="B44" s="335"/>
      <c r="C44" s="335"/>
      <c r="D44" s="336"/>
      <c r="E44" s="337"/>
      <c r="F44" s="337"/>
      <c r="G44" s="336"/>
      <c r="H44" s="338"/>
      <c r="I44" s="339"/>
      <c r="J44" s="340"/>
      <c r="K44" s="307" t="s">
        <v>30</v>
      </c>
      <c r="L44" s="336">
        <v>77742.429999999993</v>
      </c>
      <c r="M44" s="337"/>
      <c r="N44" s="337"/>
      <c r="O44" s="338"/>
      <c r="P44" s="338"/>
      <c r="Q44" s="338"/>
      <c r="R44" s="338"/>
      <c r="S44" s="338"/>
      <c r="T44" s="338"/>
      <c r="U44" s="338"/>
      <c r="V44" s="10">
        <f t="shared" si="0"/>
        <v>77742.429999999993</v>
      </c>
    </row>
    <row r="45" spans="1:22" ht="15.75" thickBot="1">
      <c r="A45" s="9" t="s">
        <v>37</v>
      </c>
      <c r="B45" s="335"/>
      <c r="C45" s="335"/>
      <c r="D45" s="336"/>
      <c r="E45" s="337"/>
      <c r="F45" s="337"/>
      <c r="G45" s="336"/>
      <c r="H45" s="338"/>
      <c r="I45" s="339"/>
      <c r="J45" s="340"/>
      <c r="K45" s="307" t="s">
        <v>31</v>
      </c>
      <c r="L45" s="336">
        <v>67223.5</v>
      </c>
      <c r="M45" s="337"/>
      <c r="N45" s="337"/>
      <c r="O45" s="338"/>
      <c r="P45" s="338"/>
      <c r="Q45" s="338"/>
      <c r="R45" s="338"/>
      <c r="S45" s="338"/>
      <c r="T45" s="338"/>
      <c r="U45" s="338"/>
      <c r="V45" s="10">
        <f t="shared" si="0"/>
        <v>67223.5</v>
      </c>
    </row>
    <row r="46" spans="1:22" ht="15.75" thickBot="1">
      <c r="A46" s="9" t="s">
        <v>37</v>
      </c>
      <c r="B46" s="335"/>
      <c r="C46" s="335"/>
      <c r="D46" s="336"/>
      <c r="E46" s="337"/>
      <c r="F46" s="337"/>
      <c r="G46" s="336"/>
      <c r="H46" s="338"/>
      <c r="I46" s="339"/>
      <c r="J46" s="340"/>
      <c r="K46" s="307" t="s">
        <v>33</v>
      </c>
      <c r="L46" s="337">
        <v>16878.88</v>
      </c>
      <c r="M46" s="337"/>
      <c r="N46" s="337"/>
      <c r="O46" s="338"/>
      <c r="P46" s="338"/>
      <c r="Q46" s="338"/>
      <c r="R46" s="338"/>
      <c r="S46" s="338"/>
      <c r="T46" s="338"/>
      <c r="U46" s="338"/>
      <c r="V46" s="10">
        <f t="shared" si="0"/>
        <v>16878.88</v>
      </c>
    </row>
    <row r="47" spans="1:22" ht="15.75" thickBot="1">
      <c r="A47" s="9" t="s">
        <v>37</v>
      </c>
      <c r="B47" s="335"/>
      <c r="C47" s="335"/>
      <c r="D47" s="336"/>
      <c r="E47" s="337"/>
      <c r="F47" s="337"/>
      <c r="G47" s="336"/>
      <c r="H47" s="338"/>
      <c r="I47" s="339"/>
      <c r="J47" s="340"/>
      <c r="K47" s="307" t="s">
        <v>34</v>
      </c>
      <c r="L47" s="337">
        <v>41018.339999999997</v>
      </c>
      <c r="M47" s="337"/>
      <c r="N47" s="337"/>
      <c r="O47" s="338"/>
      <c r="P47" s="338"/>
      <c r="Q47" s="338"/>
      <c r="R47" s="338"/>
      <c r="S47" s="338"/>
      <c r="T47" s="338"/>
      <c r="U47" s="338"/>
      <c r="V47" s="10">
        <f t="shared" si="0"/>
        <v>41018.339999999997</v>
      </c>
    </row>
    <row r="48" spans="1:22" ht="15.75" thickBot="1">
      <c r="A48" s="9" t="s">
        <v>37</v>
      </c>
      <c r="B48" s="335"/>
      <c r="C48" s="335"/>
      <c r="D48" s="336"/>
      <c r="E48" s="337"/>
      <c r="F48" s="337"/>
      <c r="G48" s="336"/>
      <c r="H48" s="338"/>
      <c r="I48" s="339"/>
      <c r="J48" s="340"/>
      <c r="K48" s="307" t="s">
        <v>35</v>
      </c>
      <c r="L48" s="337">
        <v>109393.11</v>
      </c>
      <c r="M48" s="337"/>
      <c r="N48" s="337"/>
      <c r="O48" s="338"/>
      <c r="P48" s="338"/>
      <c r="Q48" s="338"/>
      <c r="R48" s="338"/>
      <c r="S48" s="338"/>
      <c r="T48" s="338"/>
      <c r="U48" s="338"/>
      <c r="V48" s="10">
        <f t="shared" si="0"/>
        <v>109393.11</v>
      </c>
    </row>
    <row r="49" spans="1:22" ht="15.75" thickBot="1">
      <c r="A49" s="9" t="s">
        <v>37</v>
      </c>
      <c r="B49" s="335"/>
      <c r="C49" s="335"/>
      <c r="D49" s="336"/>
      <c r="E49" s="337"/>
      <c r="F49" s="337"/>
      <c r="G49" s="336"/>
      <c r="H49" s="338"/>
      <c r="I49" s="339"/>
      <c r="J49" s="340"/>
      <c r="K49" s="307" t="s">
        <v>36</v>
      </c>
      <c r="L49" s="337">
        <v>59687.18</v>
      </c>
      <c r="M49" s="337"/>
      <c r="N49" s="337"/>
      <c r="O49" s="338"/>
      <c r="P49" s="338"/>
      <c r="Q49" s="338"/>
      <c r="R49" s="338"/>
      <c r="S49" s="338"/>
      <c r="T49" s="338"/>
      <c r="U49" s="338"/>
      <c r="V49" s="10">
        <f t="shared" si="0"/>
        <v>59687.18</v>
      </c>
    </row>
    <row r="50" spans="1:22" ht="15.75" thickBot="1">
      <c r="A50" s="9" t="s">
        <v>38</v>
      </c>
      <c r="B50" s="335">
        <v>2906980.09</v>
      </c>
      <c r="C50" s="335">
        <v>2134711.08</v>
      </c>
      <c r="D50" s="336"/>
      <c r="E50" s="337"/>
      <c r="F50" s="338"/>
      <c r="G50" s="336"/>
      <c r="H50" s="338"/>
      <c r="I50" s="339"/>
      <c r="J50" s="341"/>
      <c r="K50" s="9"/>
      <c r="L50" s="337"/>
      <c r="M50" s="337"/>
      <c r="N50" s="337"/>
      <c r="O50" s="338"/>
      <c r="P50" s="338"/>
      <c r="Q50" s="338"/>
      <c r="R50" s="338"/>
      <c r="S50" s="338"/>
      <c r="T50" s="338"/>
      <c r="U50" s="338"/>
      <c r="V50" s="10">
        <f t="shared" si="0"/>
        <v>0</v>
      </c>
    </row>
    <row r="51" spans="1:22" ht="15.75" thickBot="1">
      <c r="A51" s="17" t="s">
        <v>39</v>
      </c>
      <c r="B51" s="335">
        <v>2906980.09</v>
      </c>
      <c r="C51" s="335">
        <v>2134711.08</v>
      </c>
      <c r="D51" s="337"/>
      <c r="E51" s="337"/>
      <c r="F51" s="338"/>
      <c r="G51" s="336"/>
      <c r="H51" s="338"/>
      <c r="I51" s="339"/>
      <c r="J51" s="341"/>
      <c r="K51" s="63"/>
      <c r="L51" s="337"/>
      <c r="M51" s="337"/>
      <c r="N51" s="337"/>
      <c r="O51" s="338"/>
      <c r="P51" s="338"/>
      <c r="Q51" s="338"/>
      <c r="R51" s="338"/>
      <c r="S51" s="338"/>
      <c r="T51" s="338"/>
      <c r="U51" s="338"/>
      <c r="V51" s="10">
        <f t="shared" si="0"/>
        <v>0</v>
      </c>
    </row>
    <row r="52" spans="1:22" ht="15.75" thickBot="1">
      <c r="A52" s="18"/>
      <c r="B52" s="19">
        <f t="shared" ref="B52:J52" si="1">SUM(B22:B51)</f>
        <v>35547523.490000002</v>
      </c>
      <c r="C52" s="19">
        <f t="shared" si="1"/>
        <v>26280295.369999997</v>
      </c>
      <c r="D52" s="19">
        <f t="shared" si="1"/>
        <v>27028640.580000002</v>
      </c>
      <c r="E52" s="19">
        <f t="shared" si="1"/>
        <v>888757.69</v>
      </c>
      <c r="F52" s="19">
        <f t="shared" si="1"/>
        <v>0</v>
      </c>
      <c r="G52" s="19">
        <f t="shared" si="1"/>
        <v>23655446.98</v>
      </c>
      <c r="H52" s="19">
        <f t="shared" si="1"/>
        <v>888757.69</v>
      </c>
      <c r="I52" s="19">
        <f t="shared" si="1"/>
        <v>0</v>
      </c>
      <c r="J52" s="19">
        <f t="shared" si="1"/>
        <v>7992126.9099999992</v>
      </c>
      <c r="K52" s="19"/>
      <c r="L52" s="19">
        <f t="shared" ref="L52:V52" si="2">SUM(L22:L51)</f>
        <v>21587735.899999999</v>
      </c>
      <c r="M52" s="19">
        <f t="shared" si="2"/>
        <v>887797.69</v>
      </c>
      <c r="N52" s="19">
        <f t="shared" si="2"/>
        <v>0</v>
      </c>
      <c r="O52" s="19">
        <f t="shared" si="2"/>
        <v>0</v>
      </c>
      <c r="P52" s="19">
        <f t="shared" si="2"/>
        <v>0</v>
      </c>
      <c r="Q52" s="19">
        <f t="shared" si="2"/>
        <v>0</v>
      </c>
      <c r="R52" s="19">
        <f t="shared" si="2"/>
        <v>379989.92000000004</v>
      </c>
      <c r="S52" s="19">
        <f t="shared" si="2"/>
        <v>0</v>
      </c>
      <c r="T52" s="19">
        <f t="shared" si="2"/>
        <v>646197.35000000009</v>
      </c>
      <c r="U52" s="19">
        <f t="shared" si="2"/>
        <v>0</v>
      </c>
      <c r="V52" s="19">
        <f t="shared" si="2"/>
        <v>23501720.859999992</v>
      </c>
    </row>
    <row r="53" spans="1:22">
      <c r="A53" s="20"/>
      <c r="B53" s="20"/>
      <c r="C53" s="21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 ht="44.25" customHeight="1">
      <c r="A54" s="377" t="s">
        <v>40</v>
      </c>
      <c r="B54" s="377"/>
      <c r="C54" s="377"/>
      <c r="D54" s="377"/>
      <c r="E54" s="377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 ht="15" customHeight="1">
      <c r="A55" s="378" t="s">
        <v>41</v>
      </c>
      <c r="B55" s="378"/>
      <c r="C55" s="378"/>
      <c r="D55" s="378"/>
      <c r="E55" s="378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>
      <c r="A56" s="378"/>
      <c r="B56" s="378"/>
      <c r="C56" s="378"/>
      <c r="D56" s="378"/>
      <c r="E56" s="378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 ht="34.5" customHeight="1">
      <c r="A57" s="379" t="s">
        <v>42</v>
      </c>
      <c r="B57" s="379"/>
      <c r="C57" s="379"/>
      <c r="D57" s="379"/>
      <c r="E57" s="379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 ht="15" customHeight="1">
      <c r="A58" s="379" t="s">
        <v>73</v>
      </c>
      <c r="B58" s="379"/>
      <c r="C58" s="379"/>
      <c r="D58" s="379"/>
      <c r="E58" s="379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 ht="15" customHeight="1">
      <c r="A59" s="379" t="s">
        <v>44</v>
      </c>
      <c r="B59" s="379"/>
      <c r="C59" s="379"/>
      <c r="D59" s="379"/>
      <c r="E59" s="379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1:22" ht="15" customHeight="1">
      <c r="A60" s="379" t="s">
        <v>45</v>
      </c>
      <c r="B60" s="379"/>
      <c r="C60" s="379"/>
      <c r="D60" s="379"/>
      <c r="E60" s="379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2" ht="15" customHeight="1">
      <c r="A61" s="379" t="s">
        <v>46</v>
      </c>
      <c r="B61" s="379"/>
      <c r="C61" s="379"/>
      <c r="D61" s="379"/>
      <c r="E61" s="379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>
      <c r="A62" s="20"/>
      <c r="B62" s="20"/>
      <c r="C62" s="21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 ht="15.75" customHeight="1">
      <c r="A63" s="377" t="s">
        <v>47</v>
      </c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22" ht="38.25" customHeight="1">
      <c r="A64" s="378" t="s">
        <v>41</v>
      </c>
      <c r="B64" s="378"/>
      <c r="C64" s="378"/>
      <c r="D64" s="378"/>
      <c r="E64" s="378"/>
      <c r="F64" s="23" t="s">
        <v>48</v>
      </c>
      <c r="G64" s="23" t="s">
        <v>49</v>
      </c>
      <c r="H64" s="23" t="s">
        <v>50</v>
      </c>
      <c r="I64" s="23" t="s">
        <v>51</v>
      </c>
      <c r="J64" s="23" t="s">
        <v>52</v>
      </c>
      <c r="K64" s="23" t="s">
        <v>53</v>
      </c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1:22" ht="39.75" customHeight="1">
      <c r="A65" s="379" t="s">
        <v>54</v>
      </c>
      <c r="B65" s="379"/>
      <c r="C65" s="379"/>
      <c r="D65" s="379"/>
      <c r="E65" s="379"/>
      <c r="F65" s="72">
        <v>748820.08</v>
      </c>
      <c r="G65" s="27" t="s">
        <v>56</v>
      </c>
      <c r="H65" s="28">
        <v>201800010008207</v>
      </c>
      <c r="I65" s="29">
        <v>45292</v>
      </c>
      <c r="J65" s="29">
        <v>45292</v>
      </c>
      <c r="K65" s="93" t="s">
        <v>75</v>
      </c>
      <c r="L65" s="20"/>
      <c r="M65" s="20"/>
      <c r="N65" s="20"/>
      <c r="O65" s="34"/>
      <c r="P65" s="25"/>
      <c r="Q65" s="20"/>
      <c r="R65" s="20"/>
      <c r="S65" s="20"/>
      <c r="T65" s="20"/>
      <c r="U65" s="20"/>
      <c r="V65" s="20"/>
    </row>
    <row r="66" spans="1:22" ht="39.75" customHeight="1">
      <c r="A66" s="379" t="s">
        <v>54</v>
      </c>
      <c r="B66" s="379"/>
      <c r="C66" s="379"/>
      <c r="D66" s="379"/>
      <c r="E66" s="379"/>
      <c r="F66" s="64">
        <v>713956.09</v>
      </c>
      <c r="G66" s="27" t="s">
        <v>56</v>
      </c>
      <c r="H66" s="28">
        <v>201800010008207</v>
      </c>
      <c r="I66" s="29">
        <v>45324</v>
      </c>
      <c r="J66" s="29">
        <v>45325</v>
      </c>
      <c r="K66" s="93" t="s">
        <v>75</v>
      </c>
      <c r="L66" s="20"/>
      <c r="M66" s="20"/>
      <c r="N66" s="20"/>
      <c r="O66" s="20"/>
      <c r="P66" s="25"/>
      <c r="Q66" s="20"/>
      <c r="R66" s="20"/>
      <c r="S66" s="20"/>
      <c r="T66" s="20"/>
      <c r="U66" s="20"/>
      <c r="V66" s="20"/>
    </row>
    <row r="67" spans="1:22" ht="39.75" customHeight="1">
      <c r="A67" s="379" t="s">
        <v>54</v>
      </c>
      <c r="B67" s="379"/>
      <c r="C67" s="379"/>
      <c r="D67" s="379"/>
      <c r="E67" s="379"/>
      <c r="F67" s="64">
        <v>705668.05</v>
      </c>
      <c r="G67" s="27" t="s">
        <v>56</v>
      </c>
      <c r="H67" s="28">
        <v>201800010008207</v>
      </c>
      <c r="I67" s="29">
        <v>45353</v>
      </c>
      <c r="J67" s="29">
        <v>45354</v>
      </c>
      <c r="K67" s="93" t="s">
        <v>75</v>
      </c>
      <c r="L67" s="20"/>
      <c r="M67" s="20"/>
      <c r="N67" s="20"/>
      <c r="O67" s="20"/>
      <c r="P67" s="25"/>
      <c r="Q67" s="20"/>
      <c r="R67" s="20"/>
      <c r="S67" s="20"/>
      <c r="T67" s="20"/>
      <c r="U67" s="20"/>
      <c r="V67" s="20"/>
    </row>
    <row r="68" spans="1:22" ht="39.75" customHeight="1">
      <c r="A68" s="379" t="s">
        <v>54</v>
      </c>
      <c r="B68" s="379"/>
      <c r="C68" s="379"/>
      <c r="D68" s="379"/>
      <c r="E68" s="379"/>
      <c r="F68" s="64">
        <v>720172.43</v>
      </c>
      <c r="G68" s="27" t="s">
        <v>56</v>
      </c>
      <c r="H68" s="28">
        <v>202100010024770</v>
      </c>
      <c r="I68" s="87">
        <v>45384</v>
      </c>
      <c r="J68" s="87">
        <v>45384</v>
      </c>
      <c r="K68" s="93" t="s">
        <v>75</v>
      </c>
      <c r="L68" s="20"/>
      <c r="M68" s="20"/>
      <c r="N68" s="20"/>
      <c r="O68" s="20"/>
      <c r="P68" s="25"/>
      <c r="Q68" s="20"/>
      <c r="R68" s="20"/>
      <c r="S68" s="20"/>
      <c r="T68" s="20"/>
      <c r="U68" s="20"/>
      <c r="V68" s="20"/>
    </row>
    <row r="69" spans="1:22" ht="39.75" customHeight="1">
      <c r="A69" s="379" t="s">
        <v>54</v>
      </c>
      <c r="B69" s="379"/>
      <c r="C69" s="379"/>
      <c r="D69" s="379"/>
      <c r="E69" s="379"/>
      <c r="F69" s="64">
        <v>744027.31</v>
      </c>
      <c r="G69" s="27" t="s">
        <v>56</v>
      </c>
      <c r="H69" s="28">
        <v>202100010024770</v>
      </c>
      <c r="I69" s="29">
        <v>45415</v>
      </c>
      <c r="J69" s="29">
        <v>45415</v>
      </c>
      <c r="K69" s="93" t="s">
        <v>75</v>
      </c>
      <c r="L69" s="20"/>
      <c r="M69" s="20"/>
      <c r="N69" s="20"/>
      <c r="O69" s="20"/>
      <c r="P69" s="25"/>
      <c r="Q69" s="20"/>
      <c r="R69" s="20"/>
      <c r="S69" s="20"/>
      <c r="T69" s="20"/>
      <c r="U69" s="20"/>
      <c r="V69" s="20"/>
    </row>
    <row r="70" spans="1:22" ht="39.75" customHeight="1">
      <c r="A70" s="379" t="s">
        <v>54</v>
      </c>
      <c r="B70" s="379"/>
      <c r="C70" s="379"/>
      <c r="D70" s="379"/>
      <c r="E70" s="379"/>
      <c r="F70" s="64">
        <v>726680.69</v>
      </c>
      <c r="G70" s="27" t="s">
        <v>56</v>
      </c>
      <c r="H70" s="28">
        <v>202100010024770</v>
      </c>
      <c r="I70" s="29">
        <v>45444</v>
      </c>
      <c r="J70" s="29">
        <v>45444</v>
      </c>
      <c r="K70" s="93" t="s">
        <v>75</v>
      </c>
      <c r="L70" s="20"/>
      <c r="M70" s="20"/>
      <c r="N70" s="20"/>
      <c r="O70" s="20"/>
      <c r="P70" s="25"/>
      <c r="Q70" s="20"/>
      <c r="R70" s="20"/>
      <c r="S70" s="20"/>
      <c r="T70" s="20"/>
      <c r="U70" s="20"/>
      <c r="V70" s="20"/>
    </row>
    <row r="71" spans="1:22" ht="39.75" customHeight="1">
      <c r="A71" s="379" t="s">
        <v>54</v>
      </c>
      <c r="B71" s="379"/>
      <c r="C71" s="379"/>
      <c r="D71" s="379"/>
      <c r="E71" s="379"/>
      <c r="F71" s="280">
        <v>719753.64</v>
      </c>
      <c r="G71" s="27" t="s">
        <v>56</v>
      </c>
      <c r="H71" s="28">
        <v>202100010024770</v>
      </c>
      <c r="I71" s="29">
        <v>45474</v>
      </c>
      <c r="J71" s="29">
        <v>45474</v>
      </c>
      <c r="K71" s="282" t="s">
        <v>254</v>
      </c>
      <c r="L71" s="20"/>
      <c r="M71" s="20"/>
      <c r="N71" s="20"/>
      <c r="O71" s="20"/>
      <c r="P71" s="25"/>
      <c r="Q71" s="20"/>
      <c r="R71" s="20"/>
      <c r="S71" s="20"/>
      <c r="T71" s="20"/>
      <c r="U71" s="20"/>
      <c r="V71" s="20"/>
    </row>
    <row r="72" spans="1:22" ht="39.75" customHeight="1">
      <c r="A72" s="379" t="s">
        <v>54</v>
      </c>
      <c r="B72" s="379"/>
      <c r="C72" s="379"/>
      <c r="D72" s="379"/>
      <c r="E72" s="379"/>
      <c r="F72" s="280">
        <v>721087.95</v>
      </c>
      <c r="G72" s="27" t="s">
        <v>56</v>
      </c>
      <c r="H72" s="28">
        <v>202100010024770</v>
      </c>
      <c r="I72" s="29">
        <v>45505</v>
      </c>
      <c r="J72" s="29">
        <v>45505</v>
      </c>
      <c r="K72" s="282" t="s">
        <v>254</v>
      </c>
      <c r="L72" s="20"/>
      <c r="M72" s="20"/>
      <c r="N72" s="20"/>
      <c r="O72" s="20"/>
      <c r="P72" s="25"/>
      <c r="Q72" s="20"/>
      <c r="R72" s="20"/>
      <c r="S72" s="20"/>
      <c r="T72" s="20"/>
      <c r="U72" s="20"/>
      <c r="V72" s="20"/>
    </row>
    <row r="73" spans="1:22" ht="39.75" customHeight="1">
      <c r="A73" s="379" t="s">
        <v>54</v>
      </c>
      <c r="B73" s="379"/>
      <c r="C73" s="379"/>
      <c r="D73" s="379"/>
      <c r="E73" s="379"/>
      <c r="F73" s="280">
        <v>772269.01</v>
      </c>
      <c r="G73" s="27" t="s">
        <v>56</v>
      </c>
      <c r="H73" s="327" t="s">
        <v>284</v>
      </c>
      <c r="I73" s="279">
        <v>45537</v>
      </c>
      <c r="J73" s="279">
        <v>45537</v>
      </c>
      <c r="K73" s="282" t="s">
        <v>279</v>
      </c>
      <c r="L73" s="20"/>
      <c r="M73" s="20"/>
      <c r="N73" s="20"/>
      <c r="O73" s="20"/>
      <c r="P73" s="25"/>
      <c r="Q73" s="20"/>
      <c r="R73" s="20"/>
      <c r="S73" s="20"/>
      <c r="T73" s="20"/>
      <c r="U73" s="20"/>
      <c r="V73" s="20"/>
    </row>
    <row r="74" spans="1:22" ht="39.75" customHeight="1">
      <c r="A74" s="379" t="s">
        <v>54</v>
      </c>
      <c r="B74" s="379"/>
      <c r="C74" s="379"/>
      <c r="D74" s="379"/>
      <c r="E74" s="379"/>
      <c r="F74" s="64">
        <v>772269.01</v>
      </c>
      <c r="G74" s="27" t="s">
        <v>56</v>
      </c>
      <c r="H74" s="327" t="s">
        <v>284</v>
      </c>
      <c r="I74" s="279">
        <v>45566</v>
      </c>
      <c r="J74" s="279">
        <v>45566</v>
      </c>
      <c r="K74" s="282" t="s">
        <v>279</v>
      </c>
      <c r="L74" s="20"/>
      <c r="M74" s="20"/>
      <c r="N74" s="20"/>
      <c r="O74" s="20"/>
      <c r="P74" s="25"/>
      <c r="Q74" s="20"/>
      <c r="R74" s="20"/>
      <c r="S74" s="20"/>
      <c r="T74" s="20"/>
      <c r="U74" s="20"/>
      <c r="V74" s="20"/>
    </row>
    <row r="75" spans="1:22" ht="15" hidden="1" customHeight="1">
      <c r="A75" s="379" t="s">
        <v>55</v>
      </c>
      <c r="B75" s="379"/>
      <c r="C75" s="379"/>
      <c r="D75" s="379"/>
      <c r="E75" s="379"/>
      <c r="F75" s="24"/>
      <c r="G75" s="24"/>
      <c r="H75" s="24"/>
      <c r="I75" s="29"/>
      <c r="J75" s="29"/>
      <c r="K75" s="27"/>
      <c r="L75" s="20"/>
      <c r="M75" s="20"/>
      <c r="N75" s="20"/>
      <c r="O75" s="20"/>
      <c r="P75" s="25"/>
      <c r="Q75" s="20"/>
      <c r="R75" s="20"/>
      <c r="S75" s="20"/>
      <c r="T75" s="20"/>
      <c r="U75" s="20"/>
      <c r="V75" s="20"/>
    </row>
    <row r="76" spans="1:22" ht="39.75" customHeight="1">
      <c r="A76" s="379" t="s">
        <v>57</v>
      </c>
      <c r="B76" s="379"/>
      <c r="C76" s="379"/>
      <c r="D76" s="379"/>
      <c r="E76" s="379"/>
      <c r="F76" s="72">
        <v>27773.62</v>
      </c>
      <c r="G76" s="27" t="s">
        <v>58</v>
      </c>
      <c r="H76" s="28">
        <v>201800010008207</v>
      </c>
      <c r="I76" s="29">
        <v>45292</v>
      </c>
      <c r="J76" s="29">
        <v>45292</v>
      </c>
      <c r="K76" s="93" t="s">
        <v>59</v>
      </c>
      <c r="L76" s="20"/>
      <c r="M76" s="20"/>
      <c r="N76" s="20"/>
      <c r="O76" s="20"/>
      <c r="P76" s="25"/>
      <c r="Q76" s="20"/>
      <c r="R76" s="20"/>
      <c r="S76" s="20"/>
      <c r="T76" s="20"/>
      <c r="U76" s="20"/>
      <c r="V76" s="20"/>
    </row>
    <row r="77" spans="1:22" ht="39.75" customHeight="1">
      <c r="A77" s="379" t="s">
        <v>57</v>
      </c>
      <c r="B77" s="379"/>
      <c r="C77" s="379"/>
      <c r="D77" s="379"/>
      <c r="E77" s="379"/>
      <c r="F77" s="64">
        <v>20652.63</v>
      </c>
      <c r="G77" s="27" t="s">
        <v>58</v>
      </c>
      <c r="H77" s="28">
        <v>201800010008207</v>
      </c>
      <c r="I77" s="29">
        <v>45324</v>
      </c>
      <c r="J77" s="29">
        <v>45325</v>
      </c>
      <c r="K77" s="93" t="s">
        <v>59</v>
      </c>
      <c r="L77" s="20"/>
      <c r="M77" s="20"/>
      <c r="N77" s="20"/>
      <c r="O77" s="20"/>
      <c r="P77" s="25"/>
      <c r="Q77" s="20"/>
      <c r="R77" s="20"/>
      <c r="S77" s="20"/>
      <c r="T77" s="20"/>
      <c r="U77" s="20"/>
      <c r="V77" s="20"/>
    </row>
    <row r="78" spans="1:22" ht="39.75" customHeight="1">
      <c r="A78" s="379" t="s">
        <v>57</v>
      </c>
      <c r="B78" s="379"/>
      <c r="C78" s="379"/>
      <c r="D78" s="379"/>
      <c r="E78" s="379"/>
      <c r="F78" s="64">
        <v>18895.38</v>
      </c>
      <c r="G78" s="27" t="s">
        <v>58</v>
      </c>
      <c r="H78" s="28">
        <v>201800010008207</v>
      </c>
      <c r="I78" s="29">
        <v>45353</v>
      </c>
      <c r="J78" s="29">
        <v>45354</v>
      </c>
      <c r="K78" s="93" t="s">
        <v>59</v>
      </c>
      <c r="L78" s="20"/>
      <c r="M78" s="20"/>
      <c r="N78" s="20"/>
      <c r="O78" s="20"/>
      <c r="P78" s="25"/>
      <c r="Q78" s="20"/>
      <c r="R78" s="20"/>
      <c r="S78" s="20"/>
      <c r="T78" s="20"/>
      <c r="U78" s="20"/>
      <c r="V78" s="20"/>
    </row>
    <row r="79" spans="1:22" ht="39.75" customHeight="1">
      <c r="A79" s="379" t="s">
        <v>57</v>
      </c>
      <c r="B79" s="379"/>
      <c r="C79" s="379"/>
      <c r="D79" s="379"/>
      <c r="E79" s="379"/>
      <c r="F79" s="64">
        <v>19956.04</v>
      </c>
      <c r="G79" s="27" t="s">
        <v>58</v>
      </c>
      <c r="H79" s="28">
        <v>201700010019675</v>
      </c>
      <c r="I79" s="87">
        <v>45384</v>
      </c>
      <c r="J79" s="87">
        <v>45384</v>
      </c>
      <c r="K79" s="93" t="s">
        <v>59</v>
      </c>
      <c r="L79" s="20"/>
      <c r="M79" s="20"/>
      <c r="N79" s="20"/>
      <c r="O79" s="20"/>
      <c r="P79" s="25"/>
      <c r="Q79" s="20"/>
      <c r="R79" s="20"/>
      <c r="S79" s="20"/>
      <c r="T79" s="20"/>
      <c r="U79" s="20"/>
      <c r="V79" s="20"/>
    </row>
    <row r="80" spans="1:22" ht="39.75" customHeight="1">
      <c r="A80" s="379" t="s">
        <v>57</v>
      </c>
      <c r="B80" s="379"/>
      <c r="C80" s="379"/>
      <c r="D80" s="379"/>
      <c r="E80" s="379"/>
      <c r="F80" s="64">
        <v>20631.12</v>
      </c>
      <c r="G80" s="27" t="s">
        <v>58</v>
      </c>
      <c r="H80" s="28">
        <v>201700010019675</v>
      </c>
      <c r="I80" s="29">
        <v>45415</v>
      </c>
      <c r="J80" s="29">
        <v>45415</v>
      </c>
      <c r="K80" s="93" t="s">
        <v>59</v>
      </c>
      <c r="L80" s="20"/>
      <c r="M80" s="20"/>
      <c r="N80" s="20"/>
      <c r="O80" s="20"/>
      <c r="P80" s="25"/>
      <c r="Q80" s="20"/>
      <c r="R80" s="20"/>
      <c r="S80" s="20"/>
      <c r="T80" s="20"/>
      <c r="U80" s="20"/>
      <c r="V80" s="20"/>
    </row>
    <row r="81" spans="1:22" ht="25.5">
      <c r="A81" s="379" t="s">
        <v>57</v>
      </c>
      <c r="B81" s="379"/>
      <c r="C81" s="379"/>
      <c r="D81" s="379"/>
      <c r="E81" s="379"/>
      <c r="F81" s="64">
        <v>18121.12</v>
      </c>
      <c r="G81" s="27" t="s">
        <v>58</v>
      </c>
      <c r="H81" s="28">
        <v>201700010019675</v>
      </c>
      <c r="I81" s="29">
        <v>45444</v>
      </c>
      <c r="J81" s="29">
        <v>45444</v>
      </c>
      <c r="K81" s="282" t="s">
        <v>250</v>
      </c>
      <c r="L81" s="20"/>
      <c r="M81" s="20"/>
      <c r="N81" s="20"/>
      <c r="O81" s="20"/>
      <c r="P81" s="25"/>
      <c r="Q81" s="20"/>
      <c r="R81" s="20"/>
      <c r="S81" s="20"/>
      <c r="T81" s="20"/>
      <c r="U81" s="20"/>
      <c r="V81" s="20"/>
    </row>
    <row r="82" spans="1:22" ht="25.5">
      <c r="A82" s="379" t="s">
        <v>57</v>
      </c>
      <c r="B82" s="379"/>
      <c r="C82" s="379"/>
      <c r="D82" s="379"/>
      <c r="E82" s="379"/>
      <c r="F82" s="64">
        <v>14501.19</v>
      </c>
      <c r="G82" s="27" t="s">
        <v>58</v>
      </c>
      <c r="H82" s="28">
        <v>201700010019675</v>
      </c>
      <c r="I82" s="29">
        <v>45474</v>
      </c>
      <c r="J82" s="29">
        <v>45474</v>
      </c>
      <c r="K82" s="282" t="s">
        <v>250</v>
      </c>
      <c r="L82" s="20"/>
      <c r="M82" s="20"/>
      <c r="N82" s="20"/>
      <c r="O82" s="20"/>
      <c r="P82" s="25"/>
      <c r="Q82" s="20"/>
      <c r="R82" s="20"/>
      <c r="S82" s="20"/>
      <c r="T82" s="20"/>
      <c r="U82" s="20"/>
      <c r="V82" s="20"/>
    </row>
    <row r="83" spans="1:22" ht="25.5">
      <c r="A83" s="379" t="s">
        <v>57</v>
      </c>
      <c r="B83" s="379"/>
      <c r="C83" s="379"/>
      <c r="D83" s="379"/>
      <c r="E83" s="379"/>
      <c r="F83" s="64">
        <v>13337.88</v>
      </c>
      <c r="G83" s="27" t="s">
        <v>58</v>
      </c>
      <c r="H83" s="28">
        <v>201700010019675</v>
      </c>
      <c r="I83" s="29">
        <v>45505</v>
      </c>
      <c r="J83" s="29">
        <v>45505</v>
      </c>
      <c r="K83" s="282" t="s">
        <v>250</v>
      </c>
      <c r="L83" s="20"/>
      <c r="M83" s="20"/>
      <c r="N83" s="20"/>
      <c r="O83" s="20"/>
      <c r="P83" s="25"/>
      <c r="Q83" s="20"/>
      <c r="R83" s="20"/>
      <c r="S83" s="20"/>
      <c r="T83" s="20"/>
      <c r="U83" s="20"/>
      <c r="V83" s="20"/>
    </row>
    <row r="84" spans="1:22" ht="44.25" customHeight="1">
      <c r="A84" s="379" t="s">
        <v>57</v>
      </c>
      <c r="B84" s="379"/>
      <c r="C84" s="379"/>
      <c r="D84" s="379"/>
      <c r="E84" s="379"/>
      <c r="F84" s="64">
        <v>15290.76</v>
      </c>
      <c r="G84" s="27" t="s">
        <v>58</v>
      </c>
      <c r="H84" s="327" t="s">
        <v>284</v>
      </c>
      <c r="I84" s="279">
        <v>45537</v>
      </c>
      <c r="J84" s="279">
        <v>45537</v>
      </c>
      <c r="K84" s="282" t="s">
        <v>281</v>
      </c>
      <c r="L84" s="20"/>
      <c r="M84" s="20"/>
      <c r="N84" s="20"/>
      <c r="O84" s="20"/>
      <c r="P84" s="25"/>
      <c r="Q84" s="20"/>
      <c r="R84" s="20"/>
      <c r="S84" s="20"/>
      <c r="T84" s="20"/>
      <c r="U84" s="20"/>
      <c r="V84" s="20"/>
    </row>
    <row r="85" spans="1:22" ht="44.25" customHeight="1">
      <c r="A85" s="379" t="s">
        <v>57</v>
      </c>
      <c r="B85" s="379"/>
      <c r="C85" s="379"/>
      <c r="D85" s="379"/>
      <c r="E85" s="379"/>
      <c r="F85" s="64">
        <v>22062.52</v>
      </c>
      <c r="G85" s="27" t="s">
        <v>58</v>
      </c>
      <c r="H85" s="327" t="s">
        <v>284</v>
      </c>
      <c r="I85" s="279">
        <v>45566</v>
      </c>
      <c r="J85" s="279">
        <v>45566</v>
      </c>
      <c r="K85" s="282" t="s">
        <v>281</v>
      </c>
      <c r="L85" s="20"/>
      <c r="M85" s="20"/>
      <c r="N85" s="20"/>
      <c r="O85" s="20"/>
      <c r="P85" s="25"/>
      <c r="Q85" s="20"/>
      <c r="R85" s="20"/>
      <c r="S85" s="20"/>
      <c r="T85" s="20"/>
      <c r="U85" s="20"/>
      <c r="V85" s="20"/>
    </row>
    <row r="86" spans="1:22" hidden="1">
      <c r="A86" s="379" t="s">
        <v>61</v>
      </c>
      <c r="B86" s="379"/>
      <c r="C86" s="379"/>
      <c r="D86" s="379"/>
      <c r="E86" s="379"/>
      <c r="F86" s="24"/>
      <c r="G86" s="24"/>
      <c r="H86" s="24"/>
      <c r="I86" s="85"/>
      <c r="J86" s="85"/>
      <c r="K86" s="24"/>
      <c r="L86" s="20"/>
      <c r="M86" s="20"/>
      <c r="N86" s="20"/>
      <c r="O86" s="20"/>
      <c r="P86" s="25"/>
      <c r="Q86" s="20"/>
      <c r="R86" s="20"/>
      <c r="S86" s="20"/>
      <c r="T86" s="20"/>
      <c r="U86" s="20"/>
      <c r="V86" s="20"/>
    </row>
    <row r="87" spans="1:22" ht="35.25" customHeight="1">
      <c r="A87" s="379" t="s">
        <v>160</v>
      </c>
      <c r="B87" s="379"/>
      <c r="C87" s="379"/>
      <c r="D87" s="379"/>
      <c r="E87" s="379"/>
      <c r="F87" s="64">
        <v>23448.930000000099</v>
      </c>
      <c r="G87" s="27" t="s">
        <v>56</v>
      </c>
      <c r="H87" s="28">
        <v>201800010008207</v>
      </c>
      <c r="I87" s="29">
        <v>45292</v>
      </c>
      <c r="J87" s="29">
        <v>45292</v>
      </c>
      <c r="K87" s="93" t="s">
        <v>75</v>
      </c>
      <c r="L87" s="20"/>
      <c r="M87" s="20"/>
      <c r="N87" s="20"/>
      <c r="O87" s="20"/>
      <c r="P87" s="25"/>
      <c r="Q87" s="20"/>
      <c r="R87" s="20"/>
      <c r="S87" s="20"/>
      <c r="T87" s="20"/>
      <c r="U87" s="20"/>
      <c r="V87" s="20"/>
    </row>
    <row r="88" spans="1:22" ht="39.75" customHeight="1">
      <c r="A88" s="379" t="s">
        <v>160</v>
      </c>
      <c r="B88" s="379"/>
      <c r="C88" s="379"/>
      <c r="D88" s="379"/>
      <c r="E88" s="379"/>
      <c r="F88" s="64">
        <v>58312.92</v>
      </c>
      <c r="G88" s="27" t="s">
        <v>56</v>
      </c>
      <c r="H88" s="28">
        <v>201800010008207</v>
      </c>
      <c r="I88" s="29">
        <v>45324</v>
      </c>
      <c r="J88" s="29">
        <v>45325</v>
      </c>
      <c r="K88" s="93" t="s">
        <v>75</v>
      </c>
      <c r="L88" s="20"/>
      <c r="M88" s="20"/>
      <c r="N88" s="20"/>
      <c r="O88" s="20"/>
      <c r="P88" s="25"/>
      <c r="Q88" s="20"/>
      <c r="R88" s="20"/>
      <c r="S88" s="20"/>
      <c r="T88" s="20"/>
      <c r="U88" s="20"/>
      <c r="V88" s="20"/>
    </row>
    <row r="89" spans="1:22" ht="39.75" customHeight="1">
      <c r="A89" s="379" t="s">
        <v>160</v>
      </c>
      <c r="B89" s="379"/>
      <c r="C89" s="379"/>
      <c r="D89" s="379"/>
      <c r="E89" s="379"/>
      <c r="F89" s="64">
        <v>66600.960000000006</v>
      </c>
      <c r="G89" s="27" t="s">
        <v>56</v>
      </c>
      <c r="H89" s="28">
        <v>201800010008207</v>
      </c>
      <c r="I89" s="29">
        <v>45353</v>
      </c>
      <c r="J89" s="29">
        <v>45354</v>
      </c>
      <c r="K89" s="93" t="s">
        <v>75</v>
      </c>
      <c r="L89" s="20"/>
      <c r="M89" s="20"/>
      <c r="N89" s="20"/>
      <c r="O89" s="20"/>
      <c r="P89" s="25"/>
      <c r="Q89" s="20"/>
      <c r="R89" s="20"/>
      <c r="S89" s="20"/>
      <c r="T89" s="20"/>
      <c r="U89" s="20"/>
      <c r="V89" s="20"/>
    </row>
    <row r="90" spans="1:22" ht="39.75" customHeight="1">
      <c r="A90" s="379" t="s">
        <v>160</v>
      </c>
      <c r="B90" s="379"/>
      <c r="C90" s="379"/>
      <c r="D90" s="379"/>
      <c r="E90" s="379"/>
      <c r="F90" s="64">
        <v>52096.58</v>
      </c>
      <c r="G90" s="27" t="s">
        <v>56</v>
      </c>
      <c r="H90" s="28">
        <v>202100010024770</v>
      </c>
      <c r="I90" s="87">
        <v>45384</v>
      </c>
      <c r="J90" s="87">
        <v>45384</v>
      </c>
      <c r="K90" s="93" t="s">
        <v>75</v>
      </c>
      <c r="L90" s="20"/>
      <c r="M90" s="20"/>
      <c r="N90" s="20"/>
      <c r="O90" s="20"/>
      <c r="P90" s="25"/>
      <c r="Q90" s="20"/>
      <c r="R90" s="20"/>
      <c r="S90" s="20"/>
      <c r="T90" s="20"/>
      <c r="U90" s="20"/>
      <c r="V90" s="20"/>
    </row>
    <row r="91" spans="1:22" ht="39.75" customHeight="1">
      <c r="A91" s="379" t="s">
        <v>160</v>
      </c>
      <c r="B91" s="379"/>
      <c r="C91" s="379"/>
      <c r="D91" s="379"/>
      <c r="E91" s="379"/>
      <c r="F91" s="79">
        <v>28241.7</v>
      </c>
      <c r="G91" s="27" t="s">
        <v>56</v>
      </c>
      <c r="H91" s="28">
        <v>202100010024770</v>
      </c>
      <c r="I91" s="29">
        <v>45415</v>
      </c>
      <c r="J91" s="29">
        <v>45415</v>
      </c>
      <c r="K91" s="93" t="s">
        <v>75</v>
      </c>
      <c r="L91" s="20"/>
      <c r="M91" s="20"/>
      <c r="N91" s="20"/>
      <c r="O91" s="20"/>
      <c r="P91" s="25"/>
      <c r="Q91" s="20"/>
      <c r="R91" s="20"/>
      <c r="S91" s="20"/>
      <c r="T91" s="20"/>
      <c r="U91" s="20"/>
      <c r="V91" s="20"/>
    </row>
    <row r="92" spans="1:22" ht="39.75" customHeight="1">
      <c r="A92" s="379" t="s">
        <v>160</v>
      </c>
      <c r="B92" s="379"/>
      <c r="C92" s="379"/>
      <c r="D92" s="379"/>
      <c r="E92" s="379"/>
      <c r="F92" s="64">
        <v>45588.320000000102</v>
      </c>
      <c r="G92" s="27" t="s">
        <v>56</v>
      </c>
      <c r="H92" s="28">
        <v>202100010024770</v>
      </c>
      <c r="I92" s="29">
        <v>45444</v>
      </c>
      <c r="J92" s="29">
        <v>45444</v>
      </c>
      <c r="K92" s="93" t="s">
        <v>75</v>
      </c>
      <c r="L92" s="20"/>
      <c r="M92" s="20"/>
      <c r="N92" s="20"/>
      <c r="O92" s="20"/>
      <c r="P92" s="25"/>
      <c r="Q92" s="20"/>
      <c r="R92" s="20"/>
      <c r="S92" s="20"/>
      <c r="T92" s="20"/>
      <c r="U92" s="20"/>
      <c r="V92" s="20"/>
    </row>
    <row r="93" spans="1:22" ht="39.75" customHeight="1">
      <c r="A93" s="379" t="s">
        <v>160</v>
      </c>
      <c r="B93" s="379"/>
      <c r="C93" s="379"/>
      <c r="D93" s="379"/>
      <c r="E93" s="379"/>
      <c r="F93" s="64">
        <v>66665.150000000023</v>
      </c>
      <c r="G93" s="27" t="s">
        <v>56</v>
      </c>
      <c r="H93" s="28">
        <v>202100010024770</v>
      </c>
      <c r="I93" s="29">
        <v>45474</v>
      </c>
      <c r="J93" s="29">
        <v>45474</v>
      </c>
      <c r="K93" s="282" t="s">
        <v>254</v>
      </c>
      <c r="L93" s="20"/>
      <c r="M93" s="20"/>
      <c r="N93" s="20"/>
      <c r="O93" s="20"/>
      <c r="P93" s="25"/>
      <c r="Q93" s="20"/>
      <c r="R93" s="20"/>
      <c r="S93" s="20"/>
      <c r="T93" s="20"/>
      <c r="U93" s="20"/>
      <c r="V93" s="20"/>
    </row>
    <row r="94" spans="1:22" ht="39.75" customHeight="1">
      <c r="A94" s="379" t="s">
        <v>160</v>
      </c>
      <c r="B94" s="379"/>
      <c r="C94" s="379"/>
      <c r="D94" s="379"/>
      <c r="E94" s="379"/>
      <c r="F94" s="64">
        <v>51181.060000000056</v>
      </c>
      <c r="G94" s="27" t="s">
        <v>56</v>
      </c>
      <c r="H94" s="28">
        <v>202100010024770</v>
      </c>
      <c r="I94" s="29">
        <v>45505</v>
      </c>
      <c r="J94" s="29">
        <v>45505</v>
      </c>
      <c r="K94" s="282" t="s">
        <v>254</v>
      </c>
      <c r="L94" s="20"/>
      <c r="M94" s="20"/>
      <c r="N94" s="20"/>
      <c r="O94" s="20"/>
      <c r="P94" s="25"/>
      <c r="Q94" s="20"/>
      <c r="R94" s="20"/>
      <c r="S94" s="20"/>
      <c r="T94" s="20"/>
      <c r="U94" s="20"/>
      <c r="V94" s="20"/>
    </row>
    <row r="95" spans="1:22" ht="39.75" customHeight="1">
      <c r="A95" s="379" t="s">
        <v>79</v>
      </c>
      <c r="B95" s="379"/>
      <c r="C95" s="379"/>
      <c r="D95" s="379"/>
      <c r="E95" s="379"/>
      <c r="F95" s="64">
        <v>64064.77</v>
      </c>
      <c r="G95" s="27" t="s">
        <v>58</v>
      </c>
      <c r="H95" s="28">
        <v>202400010006039</v>
      </c>
      <c r="I95" s="279">
        <v>45537</v>
      </c>
      <c r="J95" s="279">
        <v>45537</v>
      </c>
      <c r="K95" s="30" t="s">
        <v>81</v>
      </c>
      <c r="L95" s="20"/>
      <c r="M95" s="20"/>
      <c r="N95" s="20"/>
      <c r="O95" s="20"/>
      <c r="P95" s="25"/>
      <c r="Q95" s="20"/>
      <c r="R95" s="20"/>
      <c r="S95" s="20"/>
      <c r="T95" s="20"/>
      <c r="U95" s="20"/>
      <c r="V95" s="20"/>
    </row>
    <row r="96" spans="1:22" ht="39.75" hidden="1" customHeight="1">
      <c r="A96" s="379" t="s">
        <v>251</v>
      </c>
      <c r="B96" s="379"/>
      <c r="C96" s="379"/>
      <c r="D96" s="379"/>
      <c r="E96" s="379"/>
      <c r="F96" s="64"/>
      <c r="G96" s="27"/>
      <c r="H96" s="28"/>
      <c r="I96" s="279"/>
      <c r="J96" s="279"/>
      <c r="K96" s="93"/>
      <c r="L96" s="20"/>
      <c r="M96" s="20"/>
      <c r="N96" s="20"/>
      <c r="O96" s="20"/>
      <c r="P96" s="25"/>
      <c r="Q96" s="20"/>
      <c r="R96" s="20"/>
      <c r="S96" s="20"/>
      <c r="T96" s="20"/>
      <c r="U96" s="20"/>
      <c r="V96" s="20"/>
    </row>
    <row r="97" spans="1:22" ht="39.75" hidden="1" customHeight="1">
      <c r="A97" s="379" t="s">
        <v>62</v>
      </c>
      <c r="B97" s="379"/>
      <c r="C97" s="379"/>
      <c r="D97" s="379"/>
      <c r="E97" s="379"/>
      <c r="F97" s="64"/>
      <c r="G97" s="27"/>
      <c r="H97" s="28"/>
      <c r="I97" s="29"/>
      <c r="J97" s="29"/>
      <c r="K97" s="93"/>
      <c r="L97" s="20"/>
      <c r="M97" s="20"/>
      <c r="N97" s="20"/>
      <c r="O97" s="20"/>
      <c r="P97" s="25"/>
      <c r="Q97" s="20"/>
      <c r="R97" s="20"/>
      <c r="S97" s="20"/>
      <c r="T97" s="20"/>
      <c r="U97" s="20"/>
      <c r="V97" s="20"/>
    </row>
    <row r="98" spans="1:22" ht="15" customHeight="1">
      <c r="A98" s="380" t="s">
        <v>63</v>
      </c>
      <c r="B98" s="380"/>
      <c r="C98" s="380"/>
      <c r="D98" s="380"/>
      <c r="E98" s="380"/>
      <c r="F98" s="57">
        <f>SUM(F65:F97)</f>
        <v>7992126.9100000001</v>
      </c>
      <c r="G98" s="33"/>
      <c r="H98" s="33"/>
      <c r="I98" s="33"/>
      <c r="J98" s="33"/>
      <c r="K98" s="33"/>
      <c r="L98" s="20"/>
      <c r="M98" s="20"/>
      <c r="N98" s="20"/>
      <c r="O98" s="20"/>
      <c r="P98" s="25"/>
      <c r="Q98" s="20"/>
      <c r="R98" s="20"/>
      <c r="S98" s="20"/>
      <c r="T98" s="20"/>
      <c r="U98" s="20"/>
      <c r="V98" s="20"/>
    </row>
    <row r="99" spans="1:22" ht="15" hidden="1" customHeight="1">
      <c r="A99" s="381" t="s">
        <v>64</v>
      </c>
      <c r="B99" s="381"/>
      <c r="C99" s="381"/>
      <c r="D99" s="381"/>
      <c r="E99" s="381"/>
      <c r="F99" s="381"/>
      <c r="G99" s="381"/>
      <c r="H99" s="381"/>
      <c r="I99" s="25"/>
      <c r="J99" s="25"/>
      <c r="K99" s="25"/>
      <c r="L99" s="25"/>
      <c r="M99" s="25"/>
      <c r="N99" s="25"/>
      <c r="O99" s="25"/>
      <c r="P99" s="25"/>
      <c r="Q99" s="20"/>
      <c r="R99" s="20"/>
      <c r="S99" s="20"/>
      <c r="T99" s="20"/>
      <c r="U99" s="20"/>
      <c r="V99" s="20"/>
    </row>
    <row r="100" spans="1:22" ht="15.75" thickBot="1">
      <c r="A100" s="382"/>
      <c r="B100" s="382"/>
      <c r="C100" s="382"/>
      <c r="D100" s="382"/>
      <c r="E100" s="382"/>
      <c r="F100" s="382"/>
      <c r="G100" s="382"/>
      <c r="H100" s="382"/>
      <c r="I100" s="382"/>
      <c r="J100" s="382"/>
      <c r="K100" s="382"/>
      <c r="L100" s="382"/>
      <c r="M100" s="382"/>
      <c r="N100" s="382"/>
      <c r="O100" s="382"/>
      <c r="P100" s="20"/>
      <c r="Q100" s="20"/>
      <c r="R100" s="20"/>
      <c r="S100" s="20"/>
      <c r="T100" s="20"/>
      <c r="U100" s="20"/>
      <c r="V100" s="20"/>
    </row>
    <row r="101" spans="1:22" ht="36" customHeight="1" thickBot="1">
      <c r="A101" s="385" t="s">
        <v>243</v>
      </c>
      <c r="B101" s="385"/>
      <c r="C101" s="385"/>
      <c r="D101" s="385"/>
      <c r="E101" s="385"/>
      <c r="F101" s="385"/>
      <c r="G101" s="385"/>
      <c r="H101" s="385"/>
      <c r="I101" s="385"/>
      <c r="J101" s="385"/>
      <c r="K101" s="385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1:22" ht="36" customHeight="1">
      <c r="A102" s="385"/>
      <c r="B102" s="385"/>
      <c r="C102" s="385"/>
      <c r="D102" s="385"/>
      <c r="E102" s="385"/>
      <c r="F102" s="385"/>
      <c r="G102" s="385"/>
      <c r="H102" s="385"/>
      <c r="I102" s="385"/>
      <c r="J102" s="385"/>
      <c r="K102" s="385"/>
      <c r="L102" s="25"/>
      <c r="M102" s="25"/>
      <c r="N102" s="25"/>
      <c r="O102" s="25"/>
      <c r="P102" s="20"/>
      <c r="Q102" s="20"/>
      <c r="R102" s="20"/>
      <c r="S102" s="20"/>
      <c r="T102" s="20"/>
      <c r="U102" s="20"/>
      <c r="V102" s="20"/>
    </row>
    <row r="103" spans="1:22">
      <c r="A103" s="20"/>
      <c r="B103" s="20"/>
      <c r="C103" s="21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1:22" ht="15" customHeight="1">
      <c r="A104" s="381" t="s">
        <v>66</v>
      </c>
      <c r="B104" s="381"/>
      <c r="C104" s="381"/>
      <c r="D104" s="381"/>
      <c r="E104" s="381"/>
      <c r="F104" s="381"/>
      <c r="G104" s="381"/>
      <c r="H104" s="381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1:22">
      <c r="A105" s="20"/>
      <c r="B105" s="20"/>
      <c r="C105" s="21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1:22">
      <c r="A106" s="20"/>
      <c r="B106" s="20"/>
      <c r="C106" s="21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1:22">
      <c r="A107" s="20"/>
      <c r="B107" s="20"/>
      <c r="C107" s="21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1:22" ht="15" customHeight="1">
      <c r="A108" s="20"/>
      <c r="B108" s="20"/>
      <c r="C108" s="21"/>
      <c r="D108" s="384"/>
      <c r="E108" s="384"/>
      <c r="F108" s="384"/>
      <c r="I108" s="384"/>
      <c r="J108" s="384"/>
      <c r="K108" s="384"/>
      <c r="L108" s="384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spans="1:22" ht="33" customHeight="1">
      <c r="A109" s="20"/>
      <c r="B109" s="20"/>
      <c r="C109" s="21"/>
      <c r="D109" s="384"/>
      <c r="E109" s="384"/>
      <c r="F109" s="384"/>
      <c r="I109" s="384"/>
      <c r="J109" s="384"/>
      <c r="K109" s="384"/>
      <c r="L109" s="384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spans="1:22">
      <c r="A110" s="20"/>
      <c r="B110" s="20"/>
      <c r="C110" s="21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spans="1:22">
      <c r="A111" s="20"/>
      <c r="B111" s="20"/>
      <c r="C111" s="21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spans="1:22">
      <c r="A112" s="20"/>
      <c r="B112" s="20"/>
      <c r="C112" s="21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spans="1:22">
      <c r="A113" s="20"/>
      <c r="B113" s="20"/>
      <c r="C113" s="21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spans="1:22">
      <c r="A114" s="20"/>
      <c r="B114" s="20"/>
      <c r="C114" s="21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spans="1:22">
      <c r="A115" s="20"/>
      <c r="B115" s="20"/>
      <c r="C115" s="21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spans="1:22">
      <c r="A116" s="20"/>
      <c r="B116" s="20"/>
      <c r="C116" s="21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 spans="1:22">
      <c r="A117" s="20"/>
      <c r="B117" s="20"/>
      <c r="C117" s="21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spans="1:22">
      <c r="A118" s="20"/>
      <c r="B118" s="20"/>
      <c r="C118" s="21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spans="1:22">
      <c r="A119" s="20"/>
      <c r="B119" s="20"/>
      <c r="C119" s="21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spans="1:22">
      <c r="A120" s="20"/>
      <c r="B120" s="20"/>
      <c r="C120" s="21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spans="1:22">
      <c r="A121" s="20"/>
      <c r="B121" s="20"/>
      <c r="C121" s="21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spans="1:22">
      <c r="A122" s="20"/>
      <c r="B122" s="20"/>
      <c r="C122" s="21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 spans="1:22">
      <c r="A123" s="20"/>
      <c r="B123" s="20"/>
      <c r="C123" s="21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spans="1:22">
      <c r="A124" s="20"/>
      <c r="B124" s="20"/>
      <c r="C124" s="21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 spans="1:22">
      <c r="A125" s="20"/>
      <c r="B125" s="20"/>
      <c r="C125" s="21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spans="1:22">
      <c r="A126" s="20"/>
      <c r="B126" s="20"/>
      <c r="C126" s="21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 spans="1:22">
      <c r="A127" s="20"/>
      <c r="B127" s="20"/>
      <c r="C127" s="21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spans="1:22">
      <c r="A128" s="20"/>
      <c r="B128" s="20"/>
      <c r="C128" s="21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</row>
    <row r="129" spans="1:22">
      <c r="A129" s="20"/>
      <c r="B129" s="20"/>
      <c r="C129" s="21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 spans="1:22">
      <c r="A130" s="20"/>
      <c r="B130" s="20"/>
      <c r="C130" s="21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</row>
    <row r="131" spans="1:22">
      <c r="A131" s="37"/>
      <c r="B131" s="37"/>
      <c r="C131" s="38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>
      <c r="A132" s="37"/>
      <c r="B132" s="37"/>
      <c r="C132" s="38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>
      <c r="A133" s="37"/>
      <c r="B133" s="37"/>
      <c r="C133" s="38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>
      <c r="A134" s="37"/>
      <c r="B134" s="37"/>
      <c r="C134" s="38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>
      <c r="A135" s="37"/>
      <c r="B135" s="37"/>
      <c r="C135" s="38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>
      <c r="A136" s="37"/>
      <c r="B136" s="37"/>
      <c r="C136" s="38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>
      <c r="A137" s="37"/>
      <c r="B137" s="37"/>
      <c r="C137" s="38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>
      <c r="A138" s="37"/>
      <c r="B138" s="37"/>
      <c r="C138" s="38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>
      <c r="A139" s="37"/>
      <c r="B139" s="37"/>
      <c r="C139" s="38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>
      <c r="A140" s="37"/>
      <c r="B140" s="37"/>
      <c r="C140" s="38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>
      <c r="A141" s="37"/>
      <c r="B141" s="37"/>
      <c r="C141" s="38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>
      <c r="A142" s="37"/>
      <c r="B142" s="37"/>
      <c r="C142" s="38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>
      <c r="A143" s="37"/>
      <c r="B143" s="37"/>
      <c r="C143" s="38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>
      <c r="A144" s="37"/>
      <c r="B144" s="37"/>
      <c r="C144" s="38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>
      <c r="A145" s="37"/>
      <c r="B145" s="37"/>
      <c r="C145" s="38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>
      <c r="A146" s="37"/>
      <c r="B146" s="37"/>
      <c r="C146" s="38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</row>
  </sheetData>
  <autoFilter ref="A64:K99" xr:uid="{00000000-0001-0000-0C00-000000000000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77">
    <mergeCell ref="I109:L109"/>
    <mergeCell ref="A99:H99"/>
    <mergeCell ref="A100:O100"/>
    <mergeCell ref="A101:K102"/>
    <mergeCell ref="A104:H104"/>
    <mergeCell ref="D108:F108"/>
    <mergeCell ref="I108:L108"/>
    <mergeCell ref="A90:E90"/>
    <mergeCell ref="A91:E91"/>
    <mergeCell ref="A92:E92"/>
    <mergeCell ref="A98:E98"/>
    <mergeCell ref="D109:F109"/>
    <mergeCell ref="A96:E96"/>
    <mergeCell ref="A94:E94"/>
    <mergeCell ref="A93:E93"/>
    <mergeCell ref="A95:E95"/>
    <mergeCell ref="A97:E97"/>
    <mergeCell ref="A83:E83"/>
    <mergeCell ref="A86:E86"/>
    <mergeCell ref="A87:E87"/>
    <mergeCell ref="A88:E88"/>
    <mergeCell ref="A89:E89"/>
    <mergeCell ref="A84:E84"/>
    <mergeCell ref="A85:E85"/>
    <mergeCell ref="A78:E78"/>
    <mergeCell ref="A79:E79"/>
    <mergeCell ref="A80:E80"/>
    <mergeCell ref="A81:E81"/>
    <mergeCell ref="A82:E82"/>
    <mergeCell ref="A71:E71"/>
    <mergeCell ref="A72:E72"/>
    <mergeCell ref="A75:E75"/>
    <mergeCell ref="A76:E76"/>
    <mergeCell ref="A77:E77"/>
    <mergeCell ref="A73:E73"/>
    <mergeCell ref="A74:E74"/>
    <mergeCell ref="A66:E66"/>
    <mergeCell ref="A67:E67"/>
    <mergeCell ref="A68:E68"/>
    <mergeCell ref="A69:E69"/>
    <mergeCell ref="A70:E70"/>
    <mergeCell ref="A60:E60"/>
    <mergeCell ref="A61:E61"/>
    <mergeCell ref="A63:K63"/>
    <mergeCell ref="A64:E64"/>
    <mergeCell ref="A65:E65"/>
    <mergeCell ref="A54:E54"/>
    <mergeCell ref="A55:E56"/>
    <mergeCell ref="A57:E57"/>
    <mergeCell ref="A58:E58"/>
    <mergeCell ref="A59:E59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14:V14"/>
    <mergeCell ref="A15:O15"/>
    <mergeCell ref="A16:V16"/>
    <mergeCell ref="A17:V17"/>
    <mergeCell ref="A18:V18"/>
    <mergeCell ref="A8:V8"/>
    <mergeCell ref="A9:N9"/>
    <mergeCell ref="A10:N10"/>
    <mergeCell ref="A11:V11"/>
    <mergeCell ref="A13:V13"/>
    <mergeCell ref="A1:V1"/>
    <mergeCell ref="A3:V3"/>
    <mergeCell ref="A5:V5"/>
    <mergeCell ref="A6:N6"/>
    <mergeCell ref="A7:N7"/>
  </mergeCells>
  <pageMargins left="0.51180555555555596" right="0.51180555555555596" top="0.55625000000000002" bottom="0.55138888888888904" header="0.511811023622047" footer="0.31527777777777799"/>
  <pageSetup paperSize="9" scale="41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filterMode="1">
    <tabColor theme="9" tint="-0.499984740745262"/>
    <pageSetUpPr fitToPage="1"/>
  </sheetPr>
  <dimension ref="A1:V109"/>
  <sheetViews>
    <sheetView tabSelected="1" zoomScaleNormal="100" workbookViewId="0">
      <selection activeCell="L40" sqref="L40"/>
    </sheetView>
  </sheetViews>
  <sheetFormatPr defaultColWidth="8.7109375" defaultRowHeight="15"/>
  <cols>
    <col min="1" max="1" width="10.28515625" style="1" customWidth="1"/>
    <col min="2" max="2" width="14.28515625" style="1" customWidth="1"/>
    <col min="3" max="3" width="16.85546875" style="2" customWidth="1"/>
    <col min="4" max="10" width="16" style="1" customWidth="1"/>
    <col min="11" max="11" width="16.42578125" style="1" customWidth="1"/>
    <col min="12" max="19" width="15.28515625" style="1" customWidth="1"/>
    <col min="20" max="21" width="15.85546875" style="1" customWidth="1"/>
    <col min="22" max="22" width="31.42578125" style="1" customWidth="1"/>
  </cols>
  <sheetData>
    <row r="1" spans="1:22" ht="26.25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</row>
    <row r="2" spans="1:22" ht="8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spans="1:22">
      <c r="A3" s="366" t="s">
        <v>260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4" spans="1:22" ht="8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spans="1:22">
      <c r="A5" s="367" t="s">
        <v>1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</row>
    <row r="6" spans="1:22">
      <c r="A6" s="368" t="s">
        <v>2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4"/>
      <c r="P6" s="4"/>
      <c r="Q6" s="4"/>
      <c r="R6" s="4"/>
      <c r="S6" s="4"/>
      <c r="T6" s="4"/>
      <c r="U6" s="4"/>
      <c r="V6" s="4"/>
    </row>
    <row r="7" spans="1:22" ht="9" customHeight="1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4"/>
      <c r="P7" s="4"/>
      <c r="Q7" s="4"/>
      <c r="R7" s="4"/>
      <c r="S7" s="4"/>
      <c r="T7" s="4"/>
      <c r="U7" s="4"/>
      <c r="V7" s="4"/>
    </row>
    <row r="8" spans="1:22">
      <c r="A8" s="367" t="s">
        <v>168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</row>
    <row r="9" spans="1:22">
      <c r="A9" s="368" t="s">
        <v>169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4"/>
      <c r="P9" s="4"/>
      <c r="Q9" s="4"/>
      <c r="R9" s="4"/>
      <c r="S9" s="4"/>
      <c r="T9" s="4"/>
      <c r="U9" s="4"/>
      <c r="V9" s="4"/>
    </row>
    <row r="10" spans="1:22" ht="9" customHeight="1">
      <c r="A10" s="369"/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4"/>
      <c r="P10" s="4"/>
      <c r="Q10" s="4"/>
      <c r="R10" s="4"/>
      <c r="S10" s="4"/>
      <c r="T10" s="4"/>
      <c r="U10" s="4"/>
      <c r="V10" s="4"/>
    </row>
    <row r="11" spans="1:22">
      <c r="A11" s="367" t="s">
        <v>163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</row>
    <row r="12" spans="1:22" ht="7.5" customHeight="1">
      <c r="A12" s="36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4"/>
      <c r="P12" s="4"/>
      <c r="Q12" s="4"/>
      <c r="R12" s="4"/>
      <c r="S12" s="4"/>
      <c r="T12" s="4"/>
      <c r="U12" s="4"/>
      <c r="V12" s="4"/>
    </row>
    <row r="13" spans="1:22" ht="15.75" customHeight="1">
      <c r="A13" s="370" t="s">
        <v>170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</row>
    <row r="14" spans="1:22" ht="32.25" customHeight="1">
      <c r="A14" s="370" t="s">
        <v>171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</row>
    <row r="15" spans="1:22" ht="8.25" customHeight="1">
      <c r="A15" s="371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5"/>
      <c r="Q15" s="5"/>
      <c r="R15" s="5"/>
      <c r="S15" s="5"/>
      <c r="T15" s="5"/>
      <c r="U15" s="5"/>
      <c r="V15" s="5"/>
    </row>
    <row r="16" spans="1:22" ht="15.75" customHeight="1">
      <c r="A16" s="370" t="s">
        <v>172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</row>
    <row r="17" spans="1:22" ht="25.5" customHeight="1">
      <c r="A17" s="370" t="s">
        <v>8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spans="1:22" ht="15.75" customHeight="1">
      <c r="A18" s="372" t="s">
        <v>9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</row>
    <row r="19" spans="1:22" ht="15.75" customHeight="1">
      <c r="A19" s="388" t="s">
        <v>10</v>
      </c>
      <c r="B19" s="6"/>
      <c r="C19" s="374" t="s">
        <v>11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</row>
    <row r="20" spans="1:22" ht="93.75" customHeight="1">
      <c r="A20" s="388"/>
      <c r="B20" s="375" t="s">
        <v>12</v>
      </c>
      <c r="C20" s="376" t="s">
        <v>13</v>
      </c>
      <c r="D20" s="389" t="s">
        <v>14</v>
      </c>
      <c r="E20" s="389"/>
      <c r="F20" s="389"/>
      <c r="G20" s="389" t="s">
        <v>15</v>
      </c>
      <c r="H20" s="389"/>
      <c r="I20" s="389"/>
      <c r="J20" s="41" t="s">
        <v>16</v>
      </c>
      <c r="K20" s="389" t="s">
        <v>17</v>
      </c>
      <c r="L20" s="389"/>
      <c r="M20" s="389"/>
      <c r="N20" s="389"/>
      <c r="O20" s="389" t="s">
        <v>18</v>
      </c>
      <c r="P20" s="389"/>
      <c r="Q20" s="41" t="s">
        <v>19</v>
      </c>
      <c r="R20" s="389" t="s">
        <v>20</v>
      </c>
      <c r="S20" s="389"/>
      <c r="T20" s="389" t="s">
        <v>21</v>
      </c>
      <c r="U20" s="389"/>
      <c r="V20" s="376" t="s">
        <v>22</v>
      </c>
    </row>
    <row r="21" spans="1:22" ht="42.75" customHeight="1">
      <c r="A21" s="388"/>
      <c r="B21" s="375"/>
      <c r="C21" s="376"/>
      <c r="D21" s="8" t="s">
        <v>23</v>
      </c>
      <c r="E21" s="8" t="s">
        <v>24</v>
      </c>
      <c r="F21" s="8" t="s">
        <v>25</v>
      </c>
      <c r="G21" s="8" t="s">
        <v>23</v>
      </c>
      <c r="H21" s="8" t="s">
        <v>24</v>
      </c>
      <c r="I21" s="8" t="s">
        <v>25</v>
      </c>
      <c r="J21" s="8" t="s">
        <v>23</v>
      </c>
      <c r="K21" s="8" t="s">
        <v>26</v>
      </c>
      <c r="L21" s="8" t="s">
        <v>23</v>
      </c>
      <c r="M21" s="8" t="s">
        <v>24</v>
      </c>
      <c r="N21" s="8" t="s">
        <v>25</v>
      </c>
      <c r="O21" s="8" t="s">
        <v>23</v>
      </c>
      <c r="P21" s="8" t="s">
        <v>24</v>
      </c>
      <c r="Q21" s="8"/>
      <c r="R21" s="8" t="s">
        <v>23</v>
      </c>
      <c r="S21" s="8" t="s">
        <v>24</v>
      </c>
      <c r="T21" s="8" t="s">
        <v>23</v>
      </c>
      <c r="U21" s="8" t="s">
        <v>27</v>
      </c>
      <c r="V21" s="376"/>
    </row>
    <row r="22" spans="1:22">
      <c r="A22" s="9" t="s">
        <v>28</v>
      </c>
      <c r="B22" s="77"/>
      <c r="C22" s="77"/>
      <c r="D22" s="77"/>
      <c r="E22" s="77"/>
      <c r="F22" s="77"/>
      <c r="G22" s="77"/>
      <c r="H22" s="77"/>
      <c r="I22" s="77"/>
      <c r="J22" s="77"/>
      <c r="K22" s="9"/>
      <c r="L22" s="97"/>
      <c r="M22" s="60"/>
      <c r="N22" s="61"/>
      <c r="O22" s="43"/>
      <c r="P22" s="43"/>
      <c r="Q22" s="43"/>
      <c r="R22" s="97"/>
      <c r="S22" s="97"/>
      <c r="T22" s="97"/>
      <c r="U22" s="43"/>
      <c r="V22" s="10">
        <f>L22+M22+N22+R22+S22+T22+U22</f>
        <v>0</v>
      </c>
    </row>
    <row r="23" spans="1:22">
      <c r="A23" s="9" t="s">
        <v>29</v>
      </c>
      <c r="B23" s="83"/>
      <c r="C23" s="83"/>
      <c r="D23" s="77"/>
      <c r="E23" s="77"/>
      <c r="F23" s="77"/>
      <c r="G23" s="77"/>
      <c r="H23" s="77"/>
      <c r="I23" s="77"/>
      <c r="J23" s="77"/>
      <c r="K23" s="9"/>
      <c r="L23" s="97"/>
      <c r="M23" s="62"/>
      <c r="N23" s="10"/>
      <c r="O23" s="11"/>
      <c r="P23" s="11"/>
      <c r="Q23" s="11"/>
      <c r="R23" s="97"/>
      <c r="S23" s="97"/>
      <c r="T23" s="97"/>
      <c r="U23" s="11"/>
      <c r="V23" s="10">
        <f>L23+M23+N23+R23+S23+T23+U23</f>
        <v>0</v>
      </c>
    </row>
    <row r="24" spans="1:22">
      <c r="A24" s="9" t="s">
        <v>30</v>
      </c>
      <c r="B24" s="13"/>
      <c r="C24" s="13"/>
      <c r="D24" s="77"/>
      <c r="E24" s="77"/>
      <c r="F24" s="77"/>
      <c r="G24" s="77"/>
      <c r="H24" s="77"/>
      <c r="I24" s="77"/>
      <c r="J24" s="77"/>
      <c r="K24" s="9"/>
      <c r="L24" s="97"/>
      <c r="M24" s="62"/>
      <c r="N24" s="10"/>
      <c r="O24" s="11"/>
      <c r="P24" s="11"/>
      <c r="Q24" s="11"/>
      <c r="R24" s="97"/>
      <c r="S24" s="97"/>
      <c r="T24" s="97"/>
      <c r="U24" s="11"/>
      <c r="V24" s="10">
        <f>L24+M24+N24+R24+S24+T24+U24</f>
        <v>0</v>
      </c>
    </row>
    <row r="25" spans="1:22">
      <c r="A25" s="9" t="s">
        <v>31</v>
      </c>
      <c r="B25" s="13"/>
      <c r="C25" s="13"/>
      <c r="D25" s="77"/>
      <c r="E25" s="77"/>
      <c r="F25" s="77"/>
      <c r="G25" s="77"/>
      <c r="H25" s="77"/>
      <c r="I25" s="77"/>
      <c r="J25" s="77"/>
      <c r="K25" s="9"/>
      <c r="L25" s="97"/>
      <c r="M25" s="97"/>
      <c r="N25" s="10"/>
      <c r="O25" s="11"/>
      <c r="P25" s="11"/>
      <c r="Q25" s="11"/>
      <c r="R25" s="11"/>
      <c r="S25" s="11"/>
      <c r="T25" s="11"/>
      <c r="U25" s="11"/>
      <c r="V25" s="10">
        <f>L25+M25+N25+R25+S25+T25+U25</f>
        <v>0</v>
      </c>
    </row>
    <row r="26" spans="1:22">
      <c r="A26" s="9" t="s">
        <v>32</v>
      </c>
      <c r="B26" s="13"/>
      <c r="C26" s="13"/>
      <c r="D26" s="77"/>
      <c r="E26" s="77"/>
      <c r="F26" s="77"/>
      <c r="G26" s="77"/>
      <c r="H26" s="77"/>
      <c r="I26" s="77"/>
      <c r="J26" s="77"/>
      <c r="K26" s="9"/>
      <c r="L26" s="97"/>
      <c r="M26" s="97"/>
      <c r="N26" s="10"/>
      <c r="O26" s="11"/>
      <c r="P26" s="11"/>
      <c r="Q26" s="11"/>
      <c r="R26" s="11"/>
      <c r="S26" s="11"/>
      <c r="T26" s="11"/>
      <c r="U26" s="11"/>
      <c r="V26" s="10">
        <f>L26+M26+N26+R26+S26+T26+U26</f>
        <v>0</v>
      </c>
    </row>
    <row r="27" spans="1:22">
      <c r="A27" s="9" t="s">
        <v>33</v>
      </c>
      <c r="B27" s="13"/>
      <c r="C27" s="13"/>
      <c r="D27" s="77"/>
      <c r="E27" s="77"/>
      <c r="F27" s="77"/>
      <c r="G27" s="77"/>
      <c r="H27" s="77"/>
      <c r="I27" s="77"/>
      <c r="J27" s="77"/>
      <c r="K27" s="9"/>
      <c r="L27" s="97"/>
      <c r="M27" s="97"/>
      <c r="N27" s="10"/>
      <c r="O27" s="11"/>
      <c r="P27" s="11"/>
      <c r="Q27" s="11"/>
      <c r="R27" s="11"/>
      <c r="S27" s="11"/>
      <c r="T27" s="11"/>
      <c r="U27" s="11"/>
      <c r="V27" s="10">
        <f t="shared" ref="V27:V33" si="0">L27+M27+N27+R27+S27+T27+U27</f>
        <v>0</v>
      </c>
    </row>
    <row r="28" spans="1:22">
      <c r="A28" s="9" t="s">
        <v>34</v>
      </c>
      <c r="B28" s="13">
        <v>344359.08166666701</v>
      </c>
      <c r="C28" s="13">
        <v>344359.08166666701</v>
      </c>
      <c r="D28" s="54">
        <v>10598139.930000002</v>
      </c>
      <c r="E28" s="77"/>
      <c r="F28" s="77"/>
      <c r="G28" s="77"/>
      <c r="H28" s="77"/>
      <c r="I28" s="77"/>
      <c r="J28" s="77"/>
      <c r="K28" s="9"/>
      <c r="L28" s="97"/>
      <c r="M28" s="97"/>
      <c r="N28" s="10"/>
      <c r="O28" s="11"/>
      <c r="P28" s="11"/>
      <c r="Q28" s="11"/>
      <c r="R28" s="11"/>
      <c r="S28" s="11"/>
      <c r="T28" s="11"/>
      <c r="U28" s="11"/>
      <c r="V28" s="10">
        <f t="shared" si="0"/>
        <v>0</v>
      </c>
    </row>
    <row r="29" spans="1:22">
      <c r="A29" s="9" t="s">
        <v>35</v>
      </c>
      <c r="B29" s="13">
        <v>2066154.49</v>
      </c>
      <c r="C29" s="13">
        <v>2066154.49</v>
      </c>
      <c r="D29" s="77"/>
      <c r="E29" s="77"/>
      <c r="F29" s="77"/>
      <c r="G29" s="77">
        <v>4401668.0599999996</v>
      </c>
      <c r="H29" s="77"/>
      <c r="I29" s="77"/>
      <c r="J29" s="77">
        <v>10000</v>
      </c>
      <c r="K29" s="9" t="s">
        <v>35</v>
      </c>
      <c r="L29" s="97">
        <v>2056154.49</v>
      </c>
      <c r="M29" s="97"/>
      <c r="N29" s="10"/>
      <c r="O29" s="11"/>
      <c r="P29" s="11"/>
      <c r="Q29" s="11"/>
      <c r="R29" s="11"/>
      <c r="S29" s="11"/>
      <c r="T29" s="11"/>
      <c r="U29" s="11"/>
      <c r="V29" s="10">
        <f t="shared" si="0"/>
        <v>2056154.49</v>
      </c>
    </row>
    <row r="30" spans="1:22">
      <c r="A30" s="9" t="s">
        <v>35</v>
      </c>
      <c r="B30" s="13"/>
      <c r="C30" s="13"/>
      <c r="D30" s="77"/>
      <c r="E30" s="77"/>
      <c r="F30" s="77"/>
      <c r="G30" s="77"/>
      <c r="H30" s="77"/>
      <c r="I30" s="77"/>
      <c r="J30" s="77"/>
      <c r="K30" s="9" t="s">
        <v>34</v>
      </c>
      <c r="L30" s="97">
        <v>344359.08</v>
      </c>
      <c r="M30" s="97"/>
      <c r="N30" s="10"/>
      <c r="O30" s="11"/>
      <c r="P30" s="11"/>
      <c r="Q30" s="11"/>
      <c r="R30" s="11"/>
      <c r="S30" s="11"/>
      <c r="T30" s="11"/>
      <c r="U30" s="11"/>
      <c r="V30" s="10">
        <f t="shared" si="0"/>
        <v>344359.08</v>
      </c>
    </row>
    <row r="31" spans="1:22">
      <c r="A31" s="9" t="s">
        <v>36</v>
      </c>
      <c r="B31" s="13">
        <v>2066154.49</v>
      </c>
      <c r="C31" s="13">
        <v>2066154.49</v>
      </c>
      <c r="D31" s="77"/>
      <c r="E31" s="77"/>
      <c r="F31" s="77"/>
      <c r="G31" s="77"/>
      <c r="H31" s="77"/>
      <c r="I31" s="77"/>
      <c r="J31" s="77">
        <v>51991.6</v>
      </c>
      <c r="K31" s="9" t="s">
        <v>36</v>
      </c>
      <c r="L31" s="283">
        <v>1991154.49</v>
      </c>
      <c r="M31" s="97"/>
      <c r="N31" s="10"/>
      <c r="O31" s="11"/>
      <c r="P31" s="11"/>
      <c r="Q31" s="11"/>
      <c r="R31" s="11"/>
      <c r="S31" s="11"/>
      <c r="T31" s="11"/>
      <c r="U31" s="11"/>
      <c r="V31" s="10">
        <f t="shared" si="0"/>
        <v>1991154.49</v>
      </c>
    </row>
    <row r="32" spans="1:22">
      <c r="A32" s="9" t="s">
        <v>37</v>
      </c>
      <c r="B32" s="13">
        <v>2066154.49</v>
      </c>
      <c r="C32" s="13">
        <v>2066154.49</v>
      </c>
      <c r="D32" s="77"/>
      <c r="E32" s="77"/>
      <c r="F32" s="77"/>
      <c r="G32" s="95">
        <v>3982308.9799999995</v>
      </c>
      <c r="H32" s="77"/>
      <c r="I32" s="77"/>
      <c r="J32" s="77">
        <v>32072.690000000002</v>
      </c>
      <c r="K32" s="307" t="s">
        <v>37</v>
      </c>
      <c r="L32" s="283">
        <v>1991154.49</v>
      </c>
      <c r="M32" s="97"/>
      <c r="N32" s="10"/>
      <c r="O32" s="11"/>
      <c r="P32" s="11"/>
      <c r="Q32" s="11"/>
      <c r="R32" s="11"/>
      <c r="S32" s="11"/>
      <c r="T32" s="11"/>
      <c r="U32" s="11"/>
      <c r="V32" s="10">
        <f t="shared" si="0"/>
        <v>1991154.49</v>
      </c>
    </row>
    <row r="33" spans="1:22">
      <c r="A33" s="9" t="s">
        <v>38</v>
      </c>
      <c r="B33" s="13">
        <v>2066154.49</v>
      </c>
      <c r="C33" s="13">
        <v>2066154.49</v>
      </c>
      <c r="D33" s="77"/>
      <c r="E33" s="77"/>
      <c r="F33" s="77"/>
      <c r="G33" s="95"/>
      <c r="H33" s="77"/>
      <c r="I33" s="77"/>
      <c r="J33" s="77"/>
      <c r="K33" s="9"/>
      <c r="L33" s="97"/>
      <c r="M33" s="62"/>
      <c r="N33" s="10"/>
      <c r="O33" s="11"/>
      <c r="P33" s="11"/>
      <c r="Q33" s="11"/>
      <c r="R33" s="11"/>
      <c r="S33" s="11"/>
      <c r="T33" s="11"/>
      <c r="U33" s="11"/>
      <c r="V33" s="10">
        <f t="shared" si="0"/>
        <v>0</v>
      </c>
    </row>
    <row r="34" spans="1:22">
      <c r="A34" s="17" t="s">
        <v>39</v>
      </c>
      <c r="B34" s="13">
        <v>2066154.49</v>
      </c>
      <c r="C34" s="13">
        <v>2066154.49</v>
      </c>
      <c r="D34" s="77"/>
      <c r="E34" s="77"/>
      <c r="F34" s="77"/>
      <c r="G34" s="77"/>
      <c r="H34" s="77"/>
      <c r="I34" s="77"/>
      <c r="J34" s="77"/>
      <c r="K34" s="9"/>
      <c r="L34" s="97"/>
      <c r="M34" s="97"/>
      <c r="N34" s="10"/>
      <c r="O34" s="11"/>
      <c r="P34" s="11"/>
      <c r="Q34" s="11"/>
      <c r="R34" s="11"/>
      <c r="S34" s="11"/>
      <c r="T34" s="11"/>
      <c r="U34" s="11"/>
      <c r="V34" s="10">
        <f>L34+M34+N34+R34+S34+T34+U34</f>
        <v>0</v>
      </c>
    </row>
    <row r="35" spans="1:22">
      <c r="A35" s="99"/>
      <c r="B35" s="100">
        <f t="shared" ref="B35:J35" si="1">SUM(B22:B34)</f>
        <v>10675131.531666668</v>
      </c>
      <c r="C35" s="19">
        <f t="shared" si="1"/>
        <v>10675131.531666668</v>
      </c>
      <c r="D35" s="19">
        <f t="shared" si="1"/>
        <v>10598139.930000002</v>
      </c>
      <c r="E35" s="19">
        <f t="shared" si="1"/>
        <v>0</v>
      </c>
      <c r="F35" s="19">
        <f t="shared" si="1"/>
        <v>0</v>
      </c>
      <c r="G35" s="19">
        <f t="shared" si="1"/>
        <v>8383977.0399999991</v>
      </c>
      <c r="H35" s="19">
        <f t="shared" si="1"/>
        <v>0</v>
      </c>
      <c r="I35" s="19">
        <f t="shared" si="1"/>
        <v>0</v>
      </c>
      <c r="J35" s="19">
        <f t="shared" si="1"/>
        <v>94064.290000000008</v>
      </c>
      <c r="K35" s="19"/>
      <c r="L35" s="19">
        <f t="shared" ref="L35:V35" si="2">SUM(L22:L34)</f>
        <v>6382822.5499999998</v>
      </c>
      <c r="M35" s="19">
        <f t="shared" si="2"/>
        <v>0</v>
      </c>
      <c r="N35" s="19">
        <f t="shared" si="2"/>
        <v>0</v>
      </c>
      <c r="O35" s="19">
        <f t="shared" si="2"/>
        <v>0</v>
      </c>
      <c r="P35" s="19">
        <f t="shared" si="2"/>
        <v>0</v>
      </c>
      <c r="Q35" s="19">
        <f t="shared" si="2"/>
        <v>0</v>
      </c>
      <c r="R35" s="19">
        <f t="shared" si="2"/>
        <v>0</v>
      </c>
      <c r="S35" s="19">
        <f t="shared" si="2"/>
        <v>0</v>
      </c>
      <c r="T35" s="19">
        <f t="shared" si="2"/>
        <v>0</v>
      </c>
      <c r="U35" s="19">
        <f t="shared" si="2"/>
        <v>0</v>
      </c>
      <c r="V35" s="19">
        <f t="shared" si="2"/>
        <v>6382822.5499999998</v>
      </c>
    </row>
    <row r="36" spans="1:22">
      <c r="A36" s="20"/>
      <c r="B36" s="20"/>
      <c r="C36" s="21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ht="43.5" customHeight="1">
      <c r="A37" s="434" t="s">
        <v>40</v>
      </c>
      <c r="B37" s="434"/>
      <c r="C37" s="434"/>
      <c r="D37" s="434"/>
      <c r="E37" s="434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 ht="15" customHeight="1">
      <c r="A38" s="378" t="s">
        <v>41</v>
      </c>
      <c r="B38" s="378"/>
      <c r="C38" s="378"/>
      <c r="D38" s="378"/>
      <c r="E38" s="378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>
      <c r="A39" s="378"/>
      <c r="B39" s="378"/>
      <c r="C39" s="378"/>
      <c r="D39" s="378"/>
      <c r="E39" s="378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 ht="28.5" customHeight="1">
      <c r="A40" s="379" t="s">
        <v>42</v>
      </c>
      <c r="B40" s="379"/>
      <c r="C40" s="379"/>
      <c r="D40" s="379"/>
      <c r="E40" s="379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ht="15" customHeight="1">
      <c r="A41" s="379" t="s">
        <v>43</v>
      </c>
      <c r="B41" s="379"/>
      <c r="C41" s="379"/>
      <c r="D41" s="379"/>
      <c r="E41" s="379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ht="15" customHeight="1">
      <c r="A42" s="379" t="s">
        <v>44</v>
      </c>
      <c r="B42" s="379"/>
      <c r="C42" s="379"/>
      <c r="D42" s="379"/>
      <c r="E42" s="379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ht="15" customHeight="1">
      <c r="A43" s="379" t="s">
        <v>45</v>
      </c>
      <c r="B43" s="379"/>
      <c r="C43" s="379"/>
      <c r="D43" s="379"/>
      <c r="E43" s="37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 ht="15" customHeight="1">
      <c r="A44" s="379" t="s">
        <v>46</v>
      </c>
      <c r="B44" s="379"/>
      <c r="C44" s="379"/>
      <c r="D44" s="379"/>
      <c r="E44" s="379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>
      <c r="A45" s="20"/>
      <c r="B45" s="20"/>
      <c r="C45" s="21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2" ht="15.75" customHeight="1">
      <c r="A46" s="377" t="s">
        <v>47</v>
      </c>
      <c r="B46" s="377"/>
      <c r="C46" s="377"/>
      <c r="D46" s="377"/>
      <c r="E46" s="377"/>
      <c r="F46" s="377"/>
      <c r="G46" s="377"/>
      <c r="H46" s="377"/>
      <c r="I46" s="377"/>
      <c r="J46" s="377"/>
      <c r="K46" s="377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2" ht="38.25" customHeight="1">
      <c r="A47" s="378" t="s">
        <v>41</v>
      </c>
      <c r="B47" s="378"/>
      <c r="C47" s="378"/>
      <c r="D47" s="378"/>
      <c r="E47" s="378"/>
      <c r="F47" s="23" t="s">
        <v>48</v>
      </c>
      <c r="G47" s="23" t="s">
        <v>49</v>
      </c>
      <c r="H47" s="23" t="s">
        <v>50</v>
      </c>
      <c r="I47" s="23" t="s">
        <v>51</v>
      </c>
      <c r="J47" s="23" t="s">
        <v>52</v>
      </c>
      <c r="K47" s="23" t="s">
        <v>53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2" ht="15" hidden="1" customHeight="1">
      <c r="A48" s="379" t="s">
        <v>54</v>
      </c>
      <c r="B48" s="379"/>
      <c r="C48" s="379"/>
      <c r="D48" s="379"/>
      <c r="E48" s="379"/>
      <c r="F48" s="24"/>
      <c r="G48" s="24"/>
      <c r="H48" s="24"/>
      <c r="I48" s="24"/>
      <c r="J48" s="24"/>
      <c r="K48" s="317"/>
      <c r="L48" s="20"/>
      <c r="M48" s="20"/>
      <c r="N48" s="20"/>
      <c r="O48" s="20"/>
      <c r="P48" s="25"/>
      <c r="Q48" s="20"/>
      <c r="R48" s="20"/>
      <c r="S48" s="20"/>
      <c r="T48" s="20"/>
      <c r="U48" s="20"/>
      <c r="V48" s="20"/>
    </row>
    <row r="49" spans="1:22" ht="15" hidden="1" customHeight="1">
      <c r="A49" s="379" t="s">
        <v>55</v>
      </c>
      <c r="B49" s="379"/>
      <c r="C49" s="379"/>
      <c r="D49" s="379"/>
      <c r="E49" s="379"/>
      <c r="F49" s="24"/>
      <c r="G49" s="24"/>
      <c r="H49" s="24"/>
      <c r="I49" s="24"/>
      <c r="J49" s="24"/>
      <c r="K49" s="24"/>
      <c r="L49" s="20"/>
      <c r="M49" s="20"/>
      <c r="N49" s="20"/>
      <c r="O49" s="20"/>
      <c r="P49" s="25"/>
      <c r="Q49" s="20"/>
      <c r="R49" s="20"/>
      <c r="S49" s="20"/>
      <c r="T49" s="20"/>
      <c r="U49" s="20"/>
      <c r="V49" s="20"/>
    </row>
    <row r="50" spans="1:22" ht="39.75" customHeight="1">
      <c r="A50" s="379" t="s">
        <v>289</v>
      </c>
      <c r="B50" s="379"/>
      <c r="C50" s="379"/>
      <c r="D50" s="379"/>
      <c r="E50" s="379"/>
      <c r="F50" s="64">
        <f>4436.17</f>
        <v>4436.17</v>
      </c>
      <c r="G50" s="27" t="s">
        <v>58</v>
      </c>
      <c r="H50" s="327" t="s">
        <v>284</v>
      </c>
      <c r="I50" s="29">
        <v>45474</v>
      </c>
      <c r="J50" s="29">
        <v>45474</v>
      </c>
      <c r="K50" s="282" t="s">
        <v>281</v>
      </c>
      <c r="L50" s="20"/>
      <c r="M50" s="20"/>
      <c r="N50" s="20"/>
      <c r="O50" s="20"/>
      <c r="P50" s="25"/>
      <c r="Q50" s="20"/>
      <c r="R50" s="20"/>
      <c r="S50" s="20"/>
      <c r="T50" s="20"/>
      <c r="U50" s="20"/>
      <c r="V50" s="20"/>
    </row>
    <row r="51" spans="1:22" ht="39.75" customHeight="1">
      <c r="A51" s="379" t="s">
        <v>289</v>
      </c>
      <c r="B51" s="379"/>
      <c r="C51" s="379"/>
      <c r="D51" s="379"/>
      <c r="E51" s="379"/>
      <c r="F51" s="64">
        <v>23838.74</v>
      </c>
      <c r="G51" s="27" t="s">
        <v>58</v>
      </c>
      <c r="H51" s="327" t="s">
        <v>284</v>
      </c>
      <c r="I51" s="29">
        <v>45505</v>
      </c>
      <c r="J51" s="29">
        <v>45505</v>
      </c>
      <c r="K51" s="282" t="s">
        <v>281</v>
      </c>
      <c r="L51" s="20"/>
      <c r="M51" s="20"/>
      <c r="N51" s="20"/>
      <c r="O51" s="20"/>
      <c r="P51" s="25"/>
      <c r="Q51" s="20"/>
      <c r="R51" s="20"/>
      <c r="S51" s="20"/>
      <c r="T51" s="20"/>
      <c r="U51" s="20"/>
      <c r="V51" s="20"/>
    </row>
    <row r="52" spans="1:22" ht="39.75" customHeight="1">
      <c r="A52" s="379" t="s">
        <v>289</v>
      </c>
      <c r="B52" s="379"/>
      <c r="C52" s="379"/>
      <c r="D52" s="379"/>
      <c r="E52" s="379"/>
      <c r="F52" s="64">
        <v>23716.69</v>
      </c>
      <c r="G52" s="27" t="s">
        <v>58</v>
      </c>
      <c r="H52" s="327" t="s">
        <v>284</v>
      </c>
      <c r="I52" s="279">
        <v>45536</v>
      </c>
      <c r="J52" s="279">
        <v>45536</v>
      </c>
      <c r="K52" s="282" t="s">
        <v>281</v>
      </c>
      <c r="L52" s="20"/>
      <c r="M52" s="20"/>
      <c r="N52" s="20"/>
      <c r="O52" s="20"/>
      <c r="P52" s="25"/>
      <c r="Q52" s="20"/>
      <c r="R52" s="20"/>
      <c r="S52" s="20"/>
      <c r="T52" s="20"/>
      <c r="U52" s="20"/>
      <c r="V52" s="20"/>
    </row>
    <row r="53" spans="1:22" ht="39.75" customHeight="1">
      <c r="A53" s="379" t="s">
        <v>289</v>
      </c>
      <c r="B53" s="379"/>
      <c r="C53" s="379"/>
      <c r="D53" s="379"/>
      <c r="E53" s="379"/>
      <c r="F53" s="64">
        <v>32072.690000000002</v>
      </c>
      <c r="G53" s="27" t="s">
        <v>58</v>
      </c>
      <c r="H53" s="327" t="s">
        <v>284</v>
      </c>
      <c r="I53" s="279">
        <v>45566</v>
      </c>
      <c r="J53" s="279">
        <v>45566</v>
      </c>
      <c r="K53" s="282" t="s">
        <v>281</v>
      </c>
      <c r="L53" s="20"/>
      <c r="M53" s="20"/>
      <c r="N53" s="20"/>
      <c r="O53" s="20"/>
      <c r="P53" s="25"/>
      <c r="Q53" s="20"/>
      <c r="R53" s="20"/>
      <c r="S53" s="20"/>
      <c r="T53" s="20"/>
      <c r="U53" s="20"/>
      <c r="V53" s="20"/>
    </row>
    <row r="54" spans="1:22" ht="15" customHeight="1">
      <c r="A54" s="379" t="s">
        <v>251</v>
      </c>
      <c r="B54" s="379"/>
      <c r="C54" s="379"/>
      <c r="D54" s="379"/>
      <c r="E54" s="379"/>
      <c r="F54" s="64">
        <v>10000</v>
      </c>
      <c r="G54" s="24"/>
      <c r="H54" s="24"/>
      <c r="I54" s="29">
        <v>45505</v>
      </c>
      <c r="J54" s="29">
        <v>45505</v>
      </c>
      <c r="K54" s="24"/>
      <c r="L54" s="20"/>
      <c r="M54" s="20"/>
      <c r="N54" s="20"/>
      <c r="O54" s="20"/>
      <c r="P54" s="25"/>
      <c r="Q54" s="20"/>
      <c r="R54" s="20"/>
      <c r="S54" s="20"/>
      <c r="T54" s="20"/>
      <c r="U54" s="20"/>
      <c r="V54" s="20"/>
    </row>
    <row r="55" spans="1:22" ht="15" hidden="1" customHeight="1">
      <c r="A55" s="379" t="s">
        <v>251</v>
      </c>
      <c r="B55" s="379"/>
      <c r="C55" s="379"/>
      <c r="D55" s="379"/>
      <c r="E55" s="379"/>
      <c r="F55" s="64"/>
      <c r="G55" s="278"/>
      <c r="H55" s="278"/>
      <c r="I55" s="279"/>
      <c r="J55" s="279"/>
      <c r="K55" s="278"/>
      <c r="L55" s="20"/>
      <c r="M55" s="20"/>
      <c r="N55" s="20"/>
      <c r="O55" s="20"/>
      <c r="P55" s="25"/>
      <c r="Q55" s="20"/>
      <c r="R55" s="20"/>
      <c r="S55" s="20"/>
      <c r="T55" s="20"/>
      <c r="U55" s="20"/>
      <c r="V55" s="20"/>
    </row>
    <row r="56" spans="1:22" ht="15" hidden="1" customHeight="1">
      <c r="A56" s="379" t="s">
        <v>62</v>
      </c>
      <c r="B56" s="379"/>
      <c r="C56" s="379"/>
      <c r="D56" s="379"/>
      <c r="E56" s="379"/>
      <c r="F56" s="24"/>
      <c r="G56" s="24"/>
      <c r="H56" s="24"/>
      <c r="I56" s="24"/>
      <c r="J56" s="24"/>
      <c r="K56" s="24"/>
      <c r="L56" s="20"/>
      <c r="M56" s="20"/>
      <c r="N56" s="20"/>
      <c r="O56" s="20"/>
      <c r="P56" s="25"/>
      <c r="Q56" s="20"/>
      <c r="R56" s="20"/>
      <c r="S56" s="20"/>
      <c r="T56" s="20"/>
      <c r="U56" s="20"/>
      <c r="V56" s="20"/>
    </row>
    <row r="57" spans="1:22" ht="15" customHeight="1">
      <c r="A57" s="380" t="s">
        <v>63</v>
      </c>
      <c r="B57" s="380"/>
      <c r="C57" s="380"/>
      <c r="D57" s="380"/>
      <c r="E57" s="380"/>
      <c r="F57" s="32">
        <f>SUM(F48:F56)</f>
        <v>94064.290000000008</v>
      </c>
      <c r="G57" s="33"/>
      <c r="H57" s="33"/>
      <c r="I57" s="33"/>
      <c r="J57" s="33"/>
      <c r="K57" s="33"/>
      <c r="L57" s="20"/>
      <c r="M57" s="20"/>
      <c r="N57" s="20"/>
      <c r="O57" s="20"/>
      <c r="P57" s="25"/>
      <c r="Q57" s="20"/>
      <c r="R57" s="20"/>
      <c r="S57" s="20"/>
      <c r="T57" s="20"/>
      <c r="U57" s="20"/>
      <c r="V57" s="20"/>
    </row>
    <row r="58" spans="1:22" ht="15" hidden="1" customHeight="1">
      <c r="A58" s="381" t="s">
        <v>64</v>
      </c>
      <c r="B58" s="381"/>
      <c r="C58" s="381"/>
      <c r="D58" s="381"/>
      <c r="E58" s="381"/>
      <c r="F58" s="381"/>
      <c r="G58" s="381"/>
      <c r="H58" s="381"/>
      <c r="I58" s="25"/>
      <c r="J58" s="25"/>
      <c r="K58" s="25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>
      <c r="A59" s="382"/>
      <c r="B59" s="382"/>
      <c r="C59" s="382"/>
      <c r="D59" s="382"/>
      <c r="E59" s="382"/>
      <c r="F59" s="382"/>
      <c r="G59" s="382"/>
      <c r="H59" s="382"/>
      <c r="I59" s="382"/>
      <c r="J59" s="382"/>
      <c r="K59" s="382"/>
      <c r="L59" s="382"/>
      <c r="M59" s="382"/>
      <c r="N59" s="382"/>
      <c r="O59" s="382"/>
      <c r="P59" s="20"/>
      <c r="Q59" s="20"/>
      <c r="R59" s="20"/>
      <c r="S59" s="20"/>
      <c r="T59" s="20"/>
      <c r="U59" s="20"/>
      <c r="V59" s="20"/>
    </row>
    <row r="60" spans="1:22" ht="21" customHeight="1">
      <c r="A60" s="385" t="s">
        <v>156</v>
      </c>
      <c r="B60" s="385"/>
      <c r="C60" s="385"/>
      <c r="D60" s="385"/>
      <c r="E60" s="385"/>
      <c r="F60" s="385"/>
      <c r="G60" s="385"/>
      <c r="H60" s="385"/>
      <c r="I60" s="385"/>
      <c r="J60" s="385"/>
      <c r="K60" s="385"/>
      <c r="L60" s="390"/>
      <c r="M60" s="390"/>
      <c r="N60" s="390"/>
      <c r="O60" s="390"/>
      <c r="P60" s="20"/>
      <c r="Q60" s="20"/>
      <c r="R60" s="20"/>
      <c r="S60" s="20"/>
      <c r="T60" s="20"/>
      <c r="U60" s="20"/>
      <c r="V60" s="20"/>
    </row>
    <row r="61" spans="1:22" ht="21" customHeight="1">
      <c r="A61" s="385"/>
      <c r="B61" s="385"/>
      <c r="C61" s="385"/>
      <c r="D61" s="385"/>
      <c r="E61" s="385"/>
      <c r="F61" s="385"/>
      <c r="G61" s="385"/>
      <c r="H61" s="385"/>
      <c r="I61" s="385"/>
      <c r="J61" s="385"/>
      <c r="K61" s="385"/>
      <c r="L61" s="390"/>
      <c r="M61" s="390"/>
      <c r="N61" s="390"/>
      <c r="O61" s="390"/>
      <c r="P61" s="20"/>
      <c r="Q61" s="20"/>
      <c r="R61" s="20"/>
      <c r="S61" s="20"/>
      <c r="T61" s="20"/>
      <c r="U61" s="20"/>
      <c r="V61" s="20"/>
    </row>
    <row r="62" spans="1:22">
      <c r="A62" s="20"/>
      <c r="B62" s="20"/>
      <c r="C62" s="21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 ht="15" customHeight="1">
      <c r="A63" s="435" t="s">
        <v>66</v>
      </c>
      <c r="B63" s="435"/>
      <c r="C63" s="435"/>
      <c r="D63" s="435"/>
      <c r="E63" s="435"/>
      <c r="F63" s="435"/>
      <c r="G63" s="435"/>
      <c r="H63" s="435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22" ht="38.25" customHeight="1">
      <c r="A64" s="386"/>
      <c r="B64" s="386"/>
      <c r="C64" s="386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1:22">
      <c r="A65" s="20"/>
      <c r="B65" s="20"/>
      <c r="C65" s="21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 spans="1:22" ht="15" customHeight="1">
      <c r="A66" s="20"/>
      <c r="B66" s="20"/>
      <c r="C66" s="21"/>
      <c r="D66" s="384"/>
      <c r="E66" s="384"/>
      <c r="F66" s="384"/>
      <c r="I66" s="384"/>
      <c r="J66" s="384"/>
      <c r="K66" s="384"/>
      <c r="L66" s="384"/>
      <c r="M66" s="20"/>
      <c r="N66" s="20"/>
      <c r="O66" s="20"/>
      <c r="P66" s="20"/>
      <c r="Q66" s="20"/>
      <c r="R66" s="20"/>
      <c r="S66" s="20"/>
      <c r="T66" s="20"/>
      <c r="U66" s="20"/>
      <c r="V66" s="20"/>
    </row>
    <row r="67" spans="1:22" ht="32.25" customHeight="1">
      <c r="A67" s="34"/>
      <c r="B67" s="34"/>
      <c r="C67" s="21"/>
      <c r="D67" s="384"/>
      <c r="E67" s="384"/>
      <c r="F67" s="384"/>
      <c r="I67" s="384"/>
      <c r="J67" s="384"/>
      <c r="K67" s="384"/>
      <c r="L67" s="384"/>
      <c r="M67" s="20"/>
      <c r="N67" s="20"/>
      <c r="O67" s="20"/>
      <c r="P67" s="20"/>
      <c r="Q67" s="20"/>
      <c r="R67" s="20"/>
      <c r="S67" s="20"/>
      <c r="T67" s="20"/>
      <c r="U67" s="20"/>
      <c r="V67" s="20"/>
    </row>
    <row r="68" spans="1:22">
      <c r="A68" s="20"/>
      <c r="B68" s="20"/>
      <c r="C68" s="21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</row>
    <row r="69" spans="1:22">
      <c r="A69" s="20"/>
      <c r="B69" s="20"/>
      <c r="C69" s="21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</row>
    <row r="70" spans="1:22">
      <c r="A70" s="20"/>
      <c r="B70" s="20"/>
      <c r="C70" s="21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</row>
    <row r="71" spans="1:22">
      <c r="A71" s="20"/>
      <c r="B71" s="20"/>
      <c r="C71" s="21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</row>
    <row r="72" spans="1:22">
      <c r="A72" s="20"/>
      <c r="B72" s="20"/>
      <c r="C72" s="21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</row>
    <row r="73" spans="1:22">
      <c r="A73" s="20"/>
      <c r="B73" s="20"/>
      <c r="C73" s="21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</row>
    <row r="74" spans="1:22">
      <c r="A74" s="20"/>
      <c r="B74" s="20"/>
      <c r="C74" s="21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</row>
    <row r="75" spans="1:22">
      <c r="A75" s="20"/>
      <c r="B75" s="20"/>
      <c r="C75" s="21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</row>
    <row r="76" spans="1:22">
      <c r="A76" s="20"/>
      <c r="B76" s="20"/>
      <c r="C76" s="21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</row>
    <row r="77" spans="1:22">
      <c r="A77" s="20"/>
      <c r="B77" s="20"/>
      <c r="C77" s="21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</row>
    <row r="78" spans="1:22">
      <c r="A78" s="20"/>
      <c r="B78" s="20"/>
      <c r="C78" s="21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</row>
    <row r="79" spans="1:22">
      <c r="A79" s="20"/>
      <c r="B79" s="20"/>
      <c r="C79" s="21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</row>
    <row r="80" spans="1:22">
      <c r="A80" s="20"/>
      <c r="B80" s="20"/>
      <c r="C80" s="21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</row>
    <row r="81" spans="1:22">
      <c r="A81" s="20"/>
      <c r="B81" s="20"/>
      <c r="C81" s="21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</row>
    <row r="82" spans="1:22">
      <c r="A82" s="20"/>
      <c r="B82" s="20"/>
      <c r="C82" s="21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</row>
    <row r="83" spans="1:22">
      <c r="A83" s="20"/>
      <c r="B83" s="20"/>
      <c r="C83" s="21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</row>
    <row r="84" spans="1:22">
      <c r="A84" s="20"/>
      <c r="B84" s="20"/>
      <c r="C84" s="21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</row>
    <row r="85" spans="1:22">
      <c r="A85" s="20"/>
      <c r="B85" s="20"/>
      <c r="C85" s="21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</row>
    <row r="86" spans="1:22">
      <c r="A86" s="20"/>
      <c r="B86" s="20"/>
      <c r="C86" s="21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</row>
    <row r="87" spans="1:22">
      <c r="A87" s="20"/>
      <c r="B87" s="20"/>
      <c r="C87" s="21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</row>
    <row r="88" spans="1:22">
      <c r="A88" s="20"/>
      <c r="B88" s="20"/>
      <c r="C88" s="21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 spans="1:22">
      <c r="A89" s="20"/>
      <c r="B89" s="20"/>
      <c r="C89" s="21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 spans="1:22">
      <c r="A90" s="20"/>
      <c r="B90" s="20"/>
      <c r="C90" s="21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 spans="1:22">
      <c r="A91" s="20"/>
      <c r="B91" s="20"/>
      <c r="C91" s="21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</row>
    <row r="92" spans="1:22">
      <c r="A92" s="20"/>
      <c r="B92" s="20"/>
      <c r="C92" s="21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</row>
    <row r="93" spans="1:22">
      <c r="A93" s="20"/>
      <c r="B93" s="20"/>
      <c r="C93" s="21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</row>
    <row r="94" spans="1:22">
      <c r="A94" s="20"/>
      <c r="B94" s="20"/>
      <c r="C94" s="21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</row>
    <row r="95" spans="1:22">
      <c r="A95" s="20"/>
      <c r="B95" s="20"/>
      <c r="C95" s="21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1:22">
      <c r="A96" s="20"/>
      <c r="B96" s="20"/>
      <c r="C96" s="21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 spans="1:22">
      <c r="A97" s="20"/>
      <c r="B97" s="20"/>
      <c r="C97" s="21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spans="1:22">
      <c r="A98" s="20"/>
      <c r="B98" s="20"/>
      <c r="C98" s="21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</row>
    <row r="99" spans="1:22">
      <c r="A99" s="20"/>
      <c r="B99" s="20"/>
      <c r="C99" s="21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spans="1:22">
      <c r="A100" s="20"/>
      <c r="B100" s="20"/>
      <c r="C100" s="21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</row>
    <row r="101" spans="1:22">
      <c r="A101" s="20"/>
      <c r="B101" s="20"/>
      <c r="C101" s="21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1:22">
      <c r="A102" s="20"/>
      <c r="B102" s="20"/>
      <c r="C102" s="21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1:22">
      <c r="A103" s="20"/>
      <c r="B103" s="20"/>
      <c r="C103" s="21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1:22">
      <c r="A104" s="20"/>
      <c r="B104" s="20"/>
      <c r="C104" s="21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1:22">
      <c r="A105" s="20"/>
      <c r="B105" s="20"/>
      <c r="C105" s="21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1:22">
      <c r="A106" s="20"/>
      <c r="B106" s="20"/>
      <c r="C106" s="21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1:22">
      <c r="A107" s="20"/>
      <c r="B107" s="20"/>
      <c r="C107" s="21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1:22">
      <c r="A108" s="20"/>
      <c r="B108" s="20"/>
      <c r="C108" s="21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spans="1:22">
      <c r="A109" s="37"/>
      <c r="B109" s="37"/>
      <c r="C109" s="38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</row>
  </sheetData>
  <autoFilter ref="A47:K58" xr:uid="{00000000-0001-0000-1000-000000000000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56">
    <mergeCell ref="A64:C64"/>
    <mergeCell ref="D66:F66"/>
    <mergeCell ref="I66:L66"/>
    <mergeCell ref="D67:F67"/>
    <mergeCell ref="I67:L67"/>
    <mergeCell ref="A58:H58"/>
    <mergeCell ref="A59:O59"/>
    <mergeCell ref="A60:K61"/>
    <mergeCell ref="L60:O61"/>
    <mergeCell ref="A63:H63"/>
    <mergeCell ref="A49:E49"/>
    <mergeCell ref="A50:E50"/>
    <mergeCell ref="A54:E54"/>
    <mergeCell ref="A56:E56"/>
    <mergeCell ref="A57:E57"/>
    <mergeCell ref="A55:E55"/>
    <mergeCell ref="A51:E51"/>
    <mergeCell ref="A52:E52"/>
    <mergeCell ref="A53:E53"/>
    <mergeCell ref="A43:E43"/>
    <mergeCell ref="A44:E44"/>
    <mergeCell ref="A46:K46"/>
    <mergeCell ref="A47:E47"/>
    <mergeCell ref="A48:E48"/>
    <mergeCell ref="A37:E37"/>
    <mergeCell ref="A38:E39"/>
    <mergeCell ref="A40:E40"/>
    <mergeCell ref="A41:E41"/>
    <mergeCell ref="A42:E42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13:V13"/>
    <mergeCell ref="A14:V14"/>
    <mergeCell ref="A15:O15"/>
    <mergeCell ref="A16:V16"/>
    <mergeCell ref="A17:V17"/>
    <mergeCell ref="A8:V8"/>
    <mergeCell ref="A9:N9"/>
    <mergeCell ref="A10:N10"/>
    <mergeCell ref="A11:V11"/>
    <mergeCell ref="A12:N12"/>
    <mergeCell ref="A1:V1"/>
    <mergeCell ref="A3:V3"/>
    <mergeCell ref="A5:V5"/>
    <mergeCell ref="A6:N6"/>
    <mergeCell ref="A7:N7"/>
  </mergeCells>
  <pageMargins left="0.51180555555555596" right="0.51180555555555596" top="0.63472222222222197" bottom="0.55138888888888904" header="0.511811023622047" footer="0.31527777777777799"/>
  <pageSetup paperSize="9" scale="39" orientation="landscape" horizontalDpi="300" verticalDpi="300" r:id="rId1"/>
  <headerFooter>
    <oddFooter>&amp;LÁrea Responsável: SUPECC/SGI/SES&amp;RPág &amp;P de &amp;N - 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2F5597"/>
    <pageSetUpPr fitToPage="1"/>
  </sheetPr>
  <dimension ref="A1:V102"/>
  <sheetViews>
    <sheetView topLeftCell="A11" zoomScaleNormal="100" workbookViewId="0">
      <selection activeCell="A19" sqref="A19:A33"/>
    </sheetView>
  </sheetViews>
  <sheetFormatPr defaultColWidth="8.7109375" defaultRowHeight="15"/>
  <cols>
    <col min="1" max="1" width="8.42578125" style="1" customWidth="1"/>
    <col min="2" max="2" width="14.28515625" style="1" customWidth="1"/>
    <col min="3" max="3" width="14.7109375" style="2" customWidth="1"/>
    <col min="4" max="7" width="14.7109375" style="1" customWidth="1"/>
    <col min="8" max="8" width="17.5703125" style="1" customWidth="1"/>
    <col min="9" max="10" width="14.7109375" style="1" customWidth="1"/>
    <col min="11" max="22" width="16" style="1" customWidth="1"/>
  </cols>
  <sheetData>
    <row r="1" spans="1:22" ht="26.25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</row>
    <row r="2" spans="1:2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spans="1:22">
      <c r="A3" s="366" t="s">
        <v>247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4" spans="1:2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spans="1:22">
      <c r="A5" s="367" t="s">
        <v>1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</row>
    <row r="6" spans="1:22">
      <c r="A6" s="368" t="s">
        <v>2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4"/>
      <c r="P6" s="4"/>
      <c r="Q6" s="4"/>
      <c r="R6" s="4"/>
      <c r="S6" s="4"/>
      <c r="T6" s="4"/>
      <c r="U6" s="4"/>
      <c r="V6" s="4"/>
    </row>
    <row r="7" spans="1:22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4"/>
      <c r="P7" s="4"/>
      <c r="Q7" s="4"/>
      <c r="R7" s="4"/>
      <c r="S7" s="4"/>
      <c r="T7" s="4"/>
      <c r="U7" s="4"/>
      <c r="V7" s="4"/>
    </row>
    <row r="8" spans="1:22">
      <c r="A8" s="367" t="s">
        <v>135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</row>
    <row r="9" spans="1:22">
      <c r="A9" s="368" t="s">
        <v>136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4"/>
      <c r="P9" s="4"/>
      <c r="Q9" s="4"/>
      <c r="R9" s="4"/>
      <c r="S9" s="4"/>
      <c r="T9" s="4"/>
      <c r="U9" s="4"/>
      <c r="V9" s="4"/>
    </row>
    <row r="10" spans="1:22">
      <c r="A10" s="369"/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4"/>
      <c r="P10" s="4"/>
      <c r="Q10" s="4"/>
      <c r="R10" s="4"/>
      <c r="S10" s="4"/>
      <c r="T10" s="4"/>
      <c r="U10" s="4"/>
      <c r="V10" s="4"/>
    </row>
    <row r="11" spans="1:22">
      <c r="A11" s="367" t="s">
        <v>137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</row>
    <row r="12" spans="1:22">
      <c r="A12" s="36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4"/>
      <c r="P12" s="4"/>
      <c r="Q12" s="4"/>
      <c r="R12" s="4"/>
      <c r="S12" s="4"/>
      <c r="T12" s="4"/>
      <c r="U12" s="4"/>
      <c r="V12" s="4"/>
    </row>
    <row r="13" spans="1:22" ht="15.75" customHeight="1">
      <c r="A13" s="370" t="s">
        <v>138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</row>
    <row r="14" spans="1:22" ht="15.75" customHeight="1">
      <c r="A14" s="370" t="s">
        <v>139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</row>
    <row r="15" spans="1:22">
      <c r="A15" s="371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5"/>
      <c r="Q15" s="5"/>
      <c r="R15" s="5"/>
      <c r="S15" s="5"/>
      <c r="T15" s="5"/>
      <c r="U15" s="5"/>
      <c r="V15" s="5"/>
    </row>
    <row r="16" spans="1:22" ht="15.75" customHeight="1">
      <c r="A16" s="370" t="s">
        <v>140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</row>
    <row r="17" spans="1:22" ht="25.5" customHeight="1">
      <c r="A17" s="370" t="s">
        <v>8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spans="1:22" ht="15.75" customHeight="1">
      <c r="A18" s="372" t="s">
        <v>9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</row>
    <row r="19" spans="1:22" ht="15.75" customHeight="1">
      <c r="A19" s="388" t="s">
        <v>10</v>
      </c>
      <c r="B19" s="6"/>
      <c r="C19" s="374" t="s">
        <v>11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</row>
    <row r="20" spans="1:22" ht="80.25" customHeight="1">
      <c r="A20" s="388"/>
      <c r="B20" s="375" t="s">
        <v>12</v>
      </c>
      <c r="C20" s="376" t="s">
        <v>13</v>
      </c>
      <c r="D20" s="389" t="s">
        <v>14</v>
      </c>
      <c r="E20" s="389"/>
      <c r="F20" s="389"/>
      <c r="G20" s="389" t="s">
        <v>15</v>
      </c>
      <c r="H20" s="389"/>
      <c r="I20" s="389"/>
      <c r="J20" s="41" t="s">
        <v>16</v>
      </c>
      <c r="K20" s="389" t="s">
        <v>17</v>
      </c>
      <c r="L20" s="389"/>
      <c r="M20" s="389"/>
      <c r="N20" s="389"/>
      <c r="O20" s="389" t="s">
        <v>18</v>
      </c>
      <c r="P20" s="389"/>
      <c r="Q20" s="41" t="s">
        <v>19</v>
      </c>
      <c r="R20" s="389" t="s">
        <v>20</v>
      </c>
      <c r="S20" s="389"/>
      <c r="T20" s="389" t="s">
        <v>21</v>
      </c>
      <c r="U20" s="389"/>
      <c r="V20" s="376" t="s">
        <v>22</v>
      </c>
    </row>
    <row r="21" spans="1:22" ht="37.5" customHeight="1">
      <c r="A21" s="388"/>
      <c r="B21" s="375"/>
      <c r="C21" s="376"/>
      <c r="D21" s="8" t="s">
        <v>23</v>
      </c>
      <c r="E21" s="8" t="s">
        <v>24</v>
      </c>
      <c r="F21" s="8" t="s">
        <v>25</v>
      </c>
      <c r="G21" s="8" t="s">
        <v>23</v>
      </c>
      <c r="H21" s="8" t="s">
        <v>24</v>
      </c>
      <c r="I21" s="8" t="s">
        <v>25</v>
      </c>
      <c r="J21" s="8" t="s">
        <v>23</v>
      </c>
      <c r="K21" s="8" t="s">
        <v>26</v>
      </c>
      <c r="L21" s="8" t="s">
        <v>23</v>
      </c>
      <c r="M21" s="8" t="s">
        <v>24</v>
      </c>
      <c r="N21" s="8" t="s">
        <v>25</v>
      </c>
      <c r="O21" s="8" t="s">
        <v>23</v>
      </c>
      <c r="P21" s="8" t="s">
        <v>24</v>
      </c>
      <c r="Q21" s="8"/>
      <c r="R21" s="8" t="s">
        <v>23</v>
      </c>
      <c r="S21" s="8" t="s">
        <v>24</v>
      </c>
      <c r="T21" s="8" t="s">
        <v>23</v>
      </c>
      <c r="U21" s="8" t="s">
        <v>27</v>
      </c>
      <c r="V21" s="376"/>
    </row>
    <row r="22" spans="1:22">
      <c r="A22" s="9" t="s">
        <v>28</v>
      </c>
      <c r="B22" s="77"/>
      <c r="C22" s="58"/>
      <c r="D22" s="61"/>
      <c r="E22" s="61"/>
      <c r="F22" s="61"/>
      <c r="G22" s="43"/>
      <c r="H22" s="43"/>
      <c r="I22" s="80"/>
      <c r="J22" s="42"/>
      <c r="K22" s="81"/>
      <c r="L22" s="61"/>
      <c r="M22" s="61"/>
      <c r="N22" s="61"/>
      <c r="O22" s="43"/>
      <c r="P22" s="43"/>
      <c r="Q22" s="43"/>
      <c r="R22" s="82">
        <v>17070.830000000002</v>
      </c>
      <c r="S22" s="43"/>
      <c r="T22" s="43"/>
      <c r="U22" s="43"/>
      <c r="V22" s="10">
        <f t="shared" ref="V22:V33" si="0">L22+M22+N22+R22+S22+T22+U22</f>
        <v>17070.830000000002</v>
      </c>
    </row>
    <row r="23" spans="1:22">
      <c r="A23" s="9" t="s">
        <v>29</v>
      </c>
      <c r="B23" s="83"/>
      <c r="C23" s="13"/>
      <c r="D23" s="10"/>
      <c r="E23" s="10"/>
      <c r="F23" s="10"/>
      <c r="G23" s="10"/>
      <c r="H23" s="11"/>
      <c r="I23" s="45"/>
      <c r="J23" s="44"/>
      <c r="K23" s="16"/>
      <c r="L23" s="10"/>
      <c r="M23" s="10"/>
      <c r="N23" s="10"/>
      <c r="O23" s="11"/>
      <c r="P23" s="11"/>
      <c r="Q23" s="11"/>
      <c r="R23" s="11"/>
      <c r="S23" s="11"/>
      <c r="T23" s="12">
        <v>1263817.6100000001</v>
      </c>
      <c r="U23" s="11"/>
      <c r="V23" s="10">
        <f t="shared" si="0"/>
        <v>1263817.6100000001</v>
      </c>
    </row>
    <row r="24" spans="1:22">
      <c r="A24" s="9" t="s">
        <v>30</v>
      </c>
      <c r="B24" s="13"/>
      <c r="C24" s="13"/>
      <c r="D24" s="10"/>
      <c r="E24" s="10"/>
      <c r="F24" s="10"/>
      <c r="G24" s="10"/>
      <c r="H24" s="76"/>
      <c r="I24" s="45"/>
      <c r="J24" s="44"/>
      <c r="K24" s="16"/>
      <c r="L24" s="10"/>
      <c r="M24" s="10"/>
      <c r="N24" s="10"/>
      <c r="O24" s="11"/>
      <c r="P24" s="11"/>
      <c r="Q24" s="11"/>
      <c r="R24" s="12">
        <v>856949.96</v>
      </c>
      <c r="S24" s="11"/>
      <c r="T24" s="11"/>
      <c r="U24" s="11"/>
      <c r="V24" s="10">
        <f t="shared" si="0"/>
        <v>856949.96</v>
      </c>
    </row>
    <row r="25" spans="1:22">
      <c r="A25" s="9" t="s">
        <v>31</v>
      </c>
      <c r="B25" s="13"/>
      <c r="C25" s="13"/>
      <c r="D25" s="10"/>
      <c r="E25" s="10"/>
      <c r="F25" s="10"/>
      <c r="G25" s="10"/>
      <c r="H25" s="76"/>
      <c r="I25" s="45"/>
      <c r="J25" s="45"/>
      <c r="K25" s="16"/>
      <c r="L25" s="10"/>
      <c r="M25" s="10"/>
      <c r="N25" s="10"/>
      <c r="O25" s="11"/>
      <c r="P25" s="11"/>
      <c r="Q25" s="11"/>
      <c r="R25" s="12">
        <f>30112.18+905352.84</f>
        <v>935465.02</v>
      </c>
      <c r="S25" s="11"/>
      <c r="T25" s="12">
        <v>4840597.59</v>
      </c>
      <c r="U25" s="11"/>
      <c r="V25" s="10">
        <f t="shared" si="0"/>
        <v>5776062.6099999994</v>
      </c>
    </row>
    <row r="26" spans="1:22">
      <c r="A26" s="9" t="s">
        <v>32</v>
      </c>
      <c r="B26" s="13"/>
      <c r="C26" s="13"/>
      <c r="D26" s="10"/>
      <c r="E26" s="10"/>
      <c r="F26" s="10"/>
      <c r="G26" s="10"/>
      <c r="H26" s="11"/>
      <c r="I26" s="45"/>
      <c r="J26" s="44"/>
      <c r="K26" s="16"/>
      <c r="L26" s="10"/>
      <c r="M26" s="10"/>
      <c r="N26" s="10"/>
      <c r="O26" s="11"/>
      <c r="P26" s="11"/>
      <c r="Q26" s="11"/>
      <c r="R26" s="12">
        <v>457632.1</v>
      </c>
      <c r="S26" s="11"/>
      <c r="T26" s="12">
        <v>3905.01</v>
      </c>
      <c r="U26" s="11"/>
      <c r="V26" s="10">
        <f t="shared" si="0"/>
        <v>461537.11</v>
      </c>
    </row>
    <row r="27" spans="1:22">
      <c r="A27" s="9" t="s">
        <v>33</v>
      </c>
      <c r="B27" s="13"/>
      <c r="C27" s="13"/>
      <c r="D27" s="10"/>
      <c r="E27" s="10"/>
      <c r="F27" s="10"/>
      <c r="G27" s="10"/>
      <c r="H27" s="11"/>
      <c r="I27" s="45"/>
      <c r="J27" s="45"/>
      <c r="K27" s="16"/>
      <c r="L27" s="10"/>
      <c r="M27" s="10"/>
      <c r="N27" s="10"/>
      <c r="O27" s="11"/>
      <c r="P27" s="11"/>
      <c r="Q27" s="11"/>
      <c r="R27" s="12">
        <v>28313.69</v>
      </c>
      <c r="S27" s="11"/>
      <c r="T27" s="11"/>
      <c r="U27" s="11"/>
      <c r="V27" s="10">
        <f t="shared" si="0"/>
        <v>28313.69</v>
      </c>
    </row>
    <row r="28" spans="1:22">
      <c r="A28" s="9" t="s">
        <v>34</v>
      </c>
      <c r="B28" s="13"/>
      <c r="C28" s="13"/>
      <c r="D28" s="10"/>
      <c r="E28" s="11"/>
      <c r="F28" s="11"/>
      <c r="G28" s="11"/>
      <c r="H28" s="11"/>
      <c r="I28" s="45"/>
      <c r="J28" s="45"/>
      <c r="K28" s="16"/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0">
        <f t="shared" si="0"/>
        <v>0</v>
      </c>
    </row>
    <row r="29" spans="1:22">
      <c r="A29" s="9" t="s">
        <v>35</v>
      </c>
      <c r="B29" s="13"/>
      <c r="C29" s="13"/>
      <c r="D29" s="10"/>
      <c r="E29" s="11"/>
      <c r="F29" s="11"/>
      <c r="G29" s="11"/>
      <c r="H29" s="11"/>
      <c r="I29" s="45"/>
      <c r="J29" s="45"/>
      <c r="K29" s="16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0">
        <f t="shared" si="0"/>
        <v>0</v>
      </c>
    </row>
    <row r="30" spans="1:22">
      <c r="A30" s="9" t="s">
        <v>36</v>
      </c>
      <c r="B30" s="13"/>
      <c r="C30" s="13"/>
      <c r="D30" s="10"/>
      <c r="E30" s="11"/>
      <c r="F30" s="11"/>
      <c r="G30" s="12"/>
      <c r="H30" s="12"/>
      <c r="I30" s="45"/>
      <c r="J30" s="13"/>
      <c r="K30" s="16"/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0">
        <f t="shared" si="0"/>
        <v>0</v>
      </c>
    </row>
    <row r="31" spans="1:22">
      <c r="A31" s="9" t="s">
        <v>37</v>
      </c>
      <c r="B31" s="13"/>
      <c r="C31" s="13"/>
      <c r="D31" s="10"/>
      <c r="E31" s="11"/>
      <c r="F31" s="11"/>
      <c r="G31" s="12"/>
      <c r="H31" s="12"/>
      <c r="I31" s="45"/>
      <c r="J31" s="45"/>
      <c r="K31" s="16"/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0">
        <f t="shared" si="0"/>
        <v>0</v>
      </c>
    </row>
    <row r="32" spans="1:22">
      <c r="A32" s="9" t="s">
        <v>38</v>
      </c>
      <c r="B32" s="13"/>
      <c r="C32" s="13"/>
      <c r="D32" s="10"/>
      <c r="E32" s="11"/>
      <c r="F32" s="11"/>
      <c r="G32" s="12"/>
      <c r="H32" s="12"/>
      <c r="I32" s="45"/>
      <c r="J32" s="45"/>
      <c r="K32" s="16"/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0">
        <f t="shared" si="0"/>
        <v>0</v>
      </c>
    </row>
    <row r="33" spans="1:22">
      <c r="A33" s="17" t="s">
        <v>39</v>
      </c>
      <c r="B33" s="13"/>
      <c r="C33" s="13"/>
      <c r="D33" s="10"/>
      <c r="E33" s="11"/>
      <c r="F33" s="11"/>
      <c r="G33" s="11"/>
      <c r="H33" s="11"/>
      <c r="I33" s="45"/>
      <c r="J33" s="54"/>
      <c r="K33" s="16"/>
      <c r="L33" s="12"/>
      <c r="M33" s="11"/>
      <c r="N33" s="11"/>
      <c r="O33" s="11"/>
      <c r="P33" s="11"/>
      <c r="Q33" s="11"/>
      <c r="R33" s="11"/>
      <c r="S33" s="11"/>
      <c r="T33" s="11"/>
      <c r="U33" s="11"/>
      <c r="V33" s="10">
        <f t="shared" si="0"/>
        <v>0</v>
      </c>
    </row>
    <row r="34" spans="1:22">
      <c r="A34" s="18"/>
      <c r="B34" s="19">
        <f t="shared" ref="B34:J34" si="1">SUM(B22:B33)</f>
        <v>0</v>
      </c>
      <c r="C34" s="19">
        <f t="shared" si="1"/>
        <v>0</v>
      </c>
      <c r="D34" s="19">
        <f t="shared" si="1"/>
        <v>0</v>
      </c>
      <c r="E34" s="19">
        <f t="shared" si="1"/>
        <v>0</v>
      </c>
      <c r="F34" s="19">
        <f t="shared" si="1"/>
        <v>0</v>
      </c>
      <c r="G34" s="19">
        <f t="shared" si="1"/>
        <v>0</v>
      </c>
      <c r="H34" s="19">
        <f t="shared" si="1"/>
        <v>0</v>
      </c>
      <c r="I34" s="19">
        <f t="shared" si="1"/>
        <v>0</v>
      </c>
      <c r="J34" s="19">
        <f t="shared" si="1"/>
        <v>0</v>
      </c>
      <c r="K34" s="19"/>
      <c r="L34" s="19">
        <f t="shared" ref="L34:V34" si="2">SUM(L22:L33)</f>
        <v>0</v>
      </c>
      <c r="M34" s="19">
        <f t="shared" si="2"/>
        <v>0</v>
      </c>
      <c r="N34" s="19">
        <f t="shared" si="2"/>
        <v>0</v>
      </c>
      <c r="O34" s="19">
        <f t="shared" si="2"/>
        <v>0</v>
      </c>
      <c r="P34" s="19">
        <f t="shared" si="2"/>
        <v>0</v>
      </c>
      <c r="Q34" s="19">
        <f t="shared" si="2"/>
        <v>0</v>
      </c>
      <c r="R34" s="19">
        <f t="shared" si="2"/>
        <v>2295431.6</v>
      </c>
      <c r="S34" s="19">
        <f t="shared" si="2"/>
        <v>0</v>
      </c>
      <c r="T34" s="19">
        <f t="shared" si="2"/>
        <v>6108320.21</v>
      </c>
      <c r="U34" s="19">
        <f t="shared" si="2"/>
        <v>0</v>
      </c>
      <c r="V34" s="19">
        <f t="shared" si="2"/>
        <v>8403751.8100000005</v>
      </c>
    </row>
    <row r="35" spans="1:22">
      <c r="A35" s="20"/>
      <c r="B35" s="20"/>
      <c r="C35" s="21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2" ht="45.75" customHeight="1">
      <c r="A36" s="377" t="s">
        <v>40</v>
      </c>
      <c r="B36" s="377"/>
      <c r="C36" s="377"/>
      <c r="D36" s="377"/>
      <c r="E36" s="377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ht="15" customHeight="1">
      <c r="A37" s="378" t="s">
        <v>41</v>
      </c>
      <c r="B37" s="378"/>
      <c r="C37" s="378"/>
      <c r="D37" s="378"/>
      <c r="E37" s="378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>
      <c r="A38" s="378"/>
      <c r="B38" s="378"/>
      <c r="C38" s="378"/>
      <c r="D38" s="378"/>
      <c r="E38" s="378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 ht="30.75" customHeight="1">
      <c r="A39" s="379" t="s">
        <v>42</v>
      </c>
      <c r="B39" s="379"/>
      <c r="C39" s="379"/>
      <c r="D39" s="379"/>
      <c r="E39" s="37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 ht="15.75" customHeight="1">
      <c r="A40" s="379" t="s">
        <v>73</v>
      </c>
      <c r="B40" s="379"/>
      <c r="C40" s="379"/>
      <c r="D40" s="379"/>
      <c r="E40" s="379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ht="15.75" customHeight="1">
      <c r="A41" s="379" t="s">
        <v>44</v>
      </c>
      <c r="B41" s="379"/>
      <c r="C41" s="379"/>
      <c r="D41" s="379"/>
      <c r="E41" s="379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ht="15.75" customHeight="1">
      <c r="A42" s="379" t="s">
        <v>45</v>
      </c>
      <c r="B42" s="379"/>
      <c r="C42" s="379"/>
      <c r="D42" s="379"/>
      <c r="E42" s="379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ht="15" customHeight="1">
      <c r="A43" s="379" t="s">
        <v>46</v>
      </c>
      <c r="B43" s="379"/>
      <c r="C43" s="379"/>
      <c r="D43" s="379"/>
      <c r="E43" s="37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>
      <c r="A44" s="20"/>
      <c r="B44" s="20"/>
      <c r="C44" s="21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 ht="15.75" customHeight="1">
      <c r="A45" s="377" t="s">
        <v>47</v>
      </c>
      <c r="B45" s="377"/>
      <c r="C45" s="377"/>
      <c r="D45" s="377"/>
      <c r="E45" s="377"/>
      <c r="F45" s="377"/>
      <c r="G45" s="377"/>
      <c r="H45" s="377"/>
      <c r="I45" s="377"/>
      <c r="J45" s="377"/>
      <c r="K45" s="377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2" ht="40.5" customHeight="1">
      <c r="A46" s="378" t="s">
        <v>41</v>
      </c>
      <c r="B46" s="378"/>
      <c r="C46" s="378"/>
      <c r="D46" s="378"/>
      <c r="E46" s="378"/>
      <c r="F46" s="23" t="s">
        <v>48</v>
      </c>
      <c r="G46" s="23" t="s">
        <v>49</v>
      </c>
      <c r="H46" s="23" t="s">
        <v>50</v>
      </c>
      <c r="I46" s="23" t="s">
        <v>141</v>
      </c>
      <c r="J46" s="23" t="s">
        <v>142</v>
      </c>
      <c r="K46" s="23" t="s">
        <v>53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2" ht="15" customHeight="1">
      <c r="A47" s="379" t="s">
        <v>54</v>
      </c>
      <c r="B47" s="379"/>
      <c r="C47" s="379"/>
      <c r="D47" s="379"/>
      <c r="E47" s="379"/>
      <c r="F47" s="24"/>
      <c r="G47" s="27"/>
      <c r="H47" s="24"/>
      <c r="I47" s="29"/>
      <c r="J47" s="29"/>
      <c r="K47" s="24"/>
      <c r="L47" s="20"/>
      <c r="M47" s="20"/>
      <c r="N47" s="20"/>
      <c r="O47" s="20"/>
      <c r="P47" s="25"/>
      <c r="Q47" s="20"/>
      <c r="R47" s="20"/>
      <c r="S47" s="20"/>
      <c r="T47" s="20"/>
      <c r="U47" s="20"/>
      <c r="V47" s="20"/>
    </row>
    <row r="48" spans="1:22" ht="15" customHeight="1">
      <c r="A48" s="379" t="s">
        <v>55</v>
      </c>
      <c r="B48" s="379"/>
      <c r="C48" s="379"/>
      <c r="D48" s="379"/>
      <c r="E48" s="379"/>
      <c r="F48" s="72"/>
      <c r="G48" s="27"/>
      <c r="H48" s="24"/>
      <c r="I48" s="29"/>
      <c r="J48" s="29"/>
      <c r="K48" s="24"/>
      <c r="L48" s="20"/>
      <c r="M48" s="20"/>
      <c r="N48" s="20"/>
      <c r="O48" s="20"/>
      <c r="P48" s="25"/>
      <c r="Q48" s="20"/>
      <c r="R48" s="20"/>
      <c r="S48" s="20"/>
      <c r="T48" s="20"/>
      <c r="U48" s="20"/>
      <c r="V48" s="20"/>
    </row>
    <row r="49" spans="1:22" ht="38.25" customHeight="1">
      <c r="A49" s="379" t="s">
        <v>57</v>
      </c>
      <c r="B49" s="379"/>
      <c r="C49" s="379"/>
      <c r="D49" s="379"/>
      <c r="E49" s="379"/>
      <c r="F49" s="64"/>
      <c r="G49" s="27"/>
      <c r="H49" s="84"/>
      <c r="I49" s="29"/>
      <c r="J49" s="29"/>
      <c r="K49" s="24"/>
      <c r="L49" s="20"/>
      <c r="M49" s="20"/>
      <c r="N49" s="20"/>
      <c r="O49" s="20"/>
      <c r="P49" s="25"/>
      <c r="Q49" s="20"/>
      <c r="R49" s="20"/>
      <c r="S49" s="20"/>
      <c r="T49" s="20"/>
      <c r="U49" s="20"/>
      <c r="V49" s="20"/>
    </row>
    <row r="50" spans="1:22" ht="15" customHeight="1">
      <c r="A50" s="379" t="s">
        <v>92</v>
      </c>
      <c r="B50" s="379"/>
      <c r="C50" s="379"/>
      <c r="D50" s="379"/>
      <c r="E50" s="379"/>
      <c r="F50" s="24"/>
      <c r="G50" s="27"/>
      <c r="H50" s="24"/>
      <c r="I50" s="29"/>
      <c r="J50" s="29"/>
      <c r="K50" s="24"/>
      <c r="L50" s="20"/>
      <c r="M50" s="20"/>
      <c r="N50" s="20"/>
      <c r="O50" s="20"/>
      <c r="P50" s="25"/>
      <c r="Q50" s="20"/>
      <c r="R50" s="20"/>
      <c r="S50" s="20"/>
      <c r="T50" s="20"/>
      <c r="U50" s="20"/>
      <c r="V50" s="20"/>
    </row>
    <row r="51" spans="1:22" ht="42" customHeight="1">
      <c r="A51" s="379" t="s">
        <v>76</v>
      </c>
      <c r="B51" s="379"/>
      <c r="C51" s="379"/>
      <c r="D51" s="379"/>
      <c r="E51" s="379"/>
      <c r="F51" s="72"/>
      <c r="G51" s="27"/>
      <c r="H51" s="84"/>
      <c r="I51" s="29"/>
      <c r="J51" s="29"/>
      <c r="K51" s="24"/>
      <c r="L51" s="20"/>
      <c r="M51" s="20"/>
      <c r="N51" s="20"/>
      <c r="O51" s="20"/>
      <c r="P51" s="25"/>
      <c r="Q51" s="20"/>
      <c r="R51" s="20"/>
      <c r="S51" s="20"/>
      <c r="T51" s="20"/>
      <c r="U51" s="20"/>
      <c r="V51" s="20"/>
    </row>
    <row r="52" spans="1:22" ht="51" customHeight="1">
      <c r="A52" s="379" t="s">
        <v>79</v>
      </c>
      <c r="B52" s="379"/>
      <c r="C52" s="379"/>
      <c r="D52" s="379"/>
      <c r="E52" s="379"/>
      <c r="F52" s="72"/>
      <c r="G52" s="27"/>
      <c r="H52" s="84"/>
      <c r="I52" s="29"/>
      <c r="J52" s="29"/>
      <c r="K52" s="30"/>
      <c r="L52" s="20"/>
      <c r="M52" s="20"/>
      <c r="N52" s="20"/>
      <c r="O52" s="20"/>
      <c r="P52" s="25"/>
      <c r="Q52" s="20"/>
      <c r="R52" s="20"/>
      <c r="S52" s="20"/>
      <c r="T52" s="20"/>
      <c r="U52" s="20"/>
      <c r="V52" s="20"/>
    </row>
    <row r="53" spans="1:22" ht="15" customHeight="1">
      <c r="A53" s="379" t="s">
        <v>61</v>
      </c>
      <c r="B53" s="379"/>
      <c r="C53" s="379"/>
      <c r="D53" s="379"/>
      <c r="E53" s="379"/>
      <c r="F53" s="24"/>
      <c r="G53" s="27"/>
      <c r="H53" s="24"/>
      <c r="I53" s="85"/>
      <c r="J53" s="85"/>
      <c r="K53" s="24"/>
      <c r="L53" s="20"/>
      <c r="M53" s="20"/>
      <c r="N53" s="20"/>
      <c r="O53" s="20"/>
      <c r="P53" s="25"/>
      <c r="Q53" s="20"/>
      <c r="R53" s="20"/>
      <c r="S53" s="20"/>
      <c r="T53" s="20"/>
      <c r="U53" s="20"/>
      <c r="V53" s="20"/>
    </row>
    <row r="54" spans="1:22" ht="15" customHeight="1">
      <c r="A54" s="380" t="s">
        <v>63</v>
      </c>
      <c r="B54" s="380"/>
      <c r="C54" s="380"/>
      <c r="D54" s="380"/>
      <c r="E54" s="380"/>
      <c r="F54" s="86">
        <f>SUM(F47:F53)</f>
        <v>0</v>
      </c>
      <c r="G54" s="33"/>
      <c r="H54" s="33"/>
      <c r="I54" s="33"/>
      <c r="J54" s="33"/>
      <c r="K54" s="33"/>
      <c r="L54" s="20"/>
      <c r="M54" s="20"/>
      <c r="N54" s="20"/>
      <c r="O54" s="20"/>
      <c r="P54" s="25"/>
      <c r="Q54" s="20"/>
      <c r="R54" s="20"/>
      <c r="S54" s="20"/>
      <c r="T54" s="20"/>
      <c r="U54" s="20"/>
      <c r="V54" s="20"/>
    </row>
    <row r="55" spans="1:22" ht="15" customHeight="1">
      <c r="A55" s="381" t="s">
        <v>64</v>
      </c>
      <c r="B55" s="381"/>
      <c r="C55" s="381"/>
      <c r="D55" s="381"/>
      <c r="E55" s="381"/>
      <c r="F55" s="381"/>
      <c r="G55" s="381"/>
      <c r="H55" s="381"/>
      <c r="I55" s="25"/>
      <c r="J55" s="25"/>
      <c r="K55" s="25"/>
      <c r="L55" s="20"/>
      <c r="M55" s="20"/>
      <c r="N55" s="20"/>
      <c r="O55" s="20"/>
      <c r="P55" s="25"/>
      <c r="Q55" s="20"/>
      <c r="R55" s="20"/>
      <c r="S55" s="20"/>
      <c r="T55" s="20"/>
      <c r="U55" s="20"/>
      <c r="V55" s="20"/>
    </row>
    <row r="56" spans="1:22">
      <c r="A56" s="382"/>
      <c r="B56" s="382"/>
      <c r="C56" s="382"/>
      <c r="D56" s="382"/>
      <c r="E56" s="382"/>
      <c r="F56" s="382"/>
      <c r="G56" s="382"/>
      <c r="H56" s="382"/>
      <c r="I56" s="382"/>
      <c r="J56" s="382"/>
      <c r="K56" s="382"/>
      <c r="L56" s="382"/>
      <c r="M56" s="382"/>
      <c r="N56" s="382"/>
      <c r="O56" s="382"/>
      <c r="P56" s="20"/>
      <c r="Q56" s="20"/>
      <c r="R56" s="20"/>
      <c r="S56" s="20"/>
      <c r="T56" s="20"/>
      <c r="U56" s="20"/>
      <c r="V56" s="20"/>
    </row>
    <row r="57" spans="1:22" ht="87" customHeight="1">
      <c r="A57" s="385" t="s">
        <v>143</v>
      </c>
      <c r="B57" s="385"/>
      <c r="C57" s="385"/>
      <c r="D57" s="385"/>
      <c r="E57" s="385"/>
      <c r="F57" s="385"/>
      <c r="G57" s="385"/>
      <c r="H57" s="385"/>
      <c r="I57" s="385"/>
      <c r="J57" s="385"/>
      <c r="K57" s="385"/>
      <c r="L57" s="25"/>
      <c r="M57" s="25"/>
      <c r="N57" s="25"/>
      <c r="O57" s="25"/>
      <c r="P57" s="20"/>
      <c r="Q57" s="20"/>
      <c r="R57" s="20"/>
      <c r="S57" s="20"/>
      <c r="T57" s="20"/>
      <c r="U57" s="20"/>
      <c r="V57" s="20"/>
    </row>
    <row r="58" spans="1:22" ht="87" customHeight="1">
      <c r="A58" s="385"/>
      <c r="B58" s="385"/>
      <c r="C58" s="385"/>
      <c r="D58" s="385"/>
      <c r="E58" s="385"/>
      <c r="F58" s="385"/>
      <c r="G58" s="385"/>
      <c r="H58" s="385"/>
      <c r="I58" s="385"/>
      <c r="J58" s="385"/>
      <c r="K58" s="385"/>
      <c r="L58" s="25"/>
      <c r="M58" s="25"/>
      <c r="N58" s="25"/>
      <c r="O58" s="25"/>
      <c r="P58" s="20"/>
      <c r="Q58" s="20"/>
      <c r="R58" s="20"/>
      <c r="S58" s="20"/>
      <c r="T58" s="20"/>
      <c r="U58" s="20"/>
      <c r="V58" s="20"/>
    </row>
    <row r="59" spans="1:22">
      <c r="A59" s="20"/>
      <c r="B59" s="20"/>
      <c r="C59" s="21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1:22" ht="15" customHeight="1">
      <c r="A60" s="381" t="s">
        <v>144</v>
      </c>
      <c r="B60" s="381"/>
      <c r="C60" s="381"/>
      <c r="D60" s="381"/>
      <c r="E60" s="381"/>
      <c r="F60" s="381"/>
      <c r="G60" s="381"/>
      <c r="H60" s="381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2">
      <c r="A61" s="20"/>
      <c r="B61" s="20"/>
      <c r="C61" s="21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>
      <c r="A62" s="20"/>
      <c r="B62" s="20"/>
      <c r="C62" s="21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>
      <c r="A63" s="20"/>
      <c r="B63" s="20"/>
      <c r="C63" s="21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22" ht="15" customHeight="1">
      <c r="A64" s="20"/>
      <c r="B64" s="20"/>
      <c r="C64" s="21"/>
      <c r="D64" s="383"/>
      <c r="E64" s="383"/>
      <c r="F64" s="383"/>
      <c r="I64" s="383"/>
      <c r="J64" s="383"/>
      <c r="K64" s="383"/>
      <c r="L64" s="383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1:22" ht="32.25" customHeight="1">
      <c r="A65" s="20"/>
      <c r="B65" s="20"/>
      <c r="C65" s="21"/>
      <c r="D65" s="383"/>
      <c r="E65" s="383"/>
      <c r="F65" s="383"/>
      <c r="I65" s="383"/>
      <c r="J65" s="383"/>
      <c r="K65" s="383"/>
      <c r="L65" s="383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 spans="1:22">
      <c r="A66" s="20"/>
      <c r="B66" s="20"/>
      <c r="C66" s="21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</row>
    <row r="67" spans="1:22">
      <c r="A67" s="20"/>
      <c r="B67" s="20"/>
      <c r="C67" s="21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</row>
    <row r="68" spans="1:22">
      <c r="A68" s="20"/>
      <c r="B68" s="20"/>
      <c r="C68" s="21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</row>
    <row r="69" spans="1:22">
      <c r="A69" s="20"/>
      <c r="B69" s="20"/>
      <c r="C69" s="21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</row>
    <row r="70" spans="1:22">
      <c r="A70" s="20"/>
      <c r="B70" s="20"/>
      <c r="C70" s="21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</row>
    <row r="71" spans="1:22">
      <c r="A71" s="20"/>
      <c r="B71" s="20"/>
      <c r="C71" s="21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</row>
    <row r="72" spans="1:22">
      <c r="A72" s="20"/>
      <c r="B72" s="20"/>
      <c r="C72" s="21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</row>
    <row r="73" spans="1:22">
      <c r="A73" s="20"/>
      <c r="B73" s="20"/>
      <c r="C73" s="21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</row>
    <row r="74" spans="1:22">
      <c r="A74" s="20"/>
      <c r="B74" s="20"/>
      <c r="C74" s="21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</row>
    <row r="75" spans="1:22">
      <c r="A75" s="20"/>
      <c r="B75" s="20"/>
      <c r="C75" s="21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</row>
    <row r="76" spans="1:22">
      <c r="A76" s="20"/>
      <c r="B76" s="20"/>
      <c r="C76" s="21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</row>
    <row r="77" spans="1:22">
      <c r="A77" s="37"/>
      <c r="B77" s="37"/>
      <c r="C77" s="38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</row>
    <row r="78" spans="1:22">
      <c r="A78" s="37"/>
      <c r="B78" s="37"/>
      <c r="C78" s="38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</row>
    <row r="79" spans="1:22">
      <c r="A79" s="37"/>
      <c r="B79" s="37"/>
      <c r="C79" s="38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</row>
    <row r="80" spans="1:22">
      <c r="A80" s="37"/>
      <c r="B80" s="37"/>
      <c r="C80" s="3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</row>
    <row r="81" spans="1:22">
      <c r="A81" s="37"/>
      <c r="B81" s="37"/>
      <c r="C81" s="38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</row>
    <row r="82" spans="1:22">
      <c r="A82" s="37"/>
      <c r="B82" s="37"/>
      <c r="C82" s="38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</row>
    <row r="83" spans="1:22">
      <c r="A83" s="37"/>
      <c r="B83" s="37"/>
      <c r="C83" s="38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</row>
    <row r="84" spans="1:22">
      <c r="A84" s="37"/>
      <c r="B84" s="37"/>
      <c r="C84" s="38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</row>
    <row r="85" spans="1:22">
      <c r="A85" s="37"/>
      <c r="B85" s="37"/>
      <c r="C85" s="38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</row>
    <row r="86" spans="1:22">
      <c r="A86" s="37"/>
      <c r="B86" s="37"/>
      <c r="C86" s="38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</row>
    <row r="87" spans="1:22">
      <c r="A87" s="37"/>
      <c r="B87" s="37"/>
      <c r="C87" s="38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</row>
    <row r="88" spans="1:22">
      <c r="A88" s="37"/>
      <c r="B88" s="37"/>
      <c r="C88" s="38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</row>
    <row r="89" spans="1:22">
      <c r="A89" s="37"/>
      <c r="B89" s="37"/>
      <c r="C89" s="38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</row>
    <row r="90" spans="1:22">
      <c r="A90" s="37"/>
      <c r="B90" s="37"/>
      <c r="C90" s="38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</row>
    <row r="91" spans="1:22">
      <c r="A91" s="37"/>
      <c r="B91" s="37"/>
      <c r="C91" s="38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</row>
    <row r="92" spans="1:22">
      <c r="A92" s="37"/>
      <c r="B92" s="37"/>
      <c r="C92" s="38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</row>
    <row r="93" spans="1:22">
      <c r="A93" s="37"/>
      <c r="B93" s="37"/>
      <c r="C93" s="38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</row>
    <row r="94" spans="1:22">
      <c r="A94" s="37"/>
      <c r="B94" s="37"/>
      <c r="C94" s="38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</row>
    <row r="95" spans="1:22">
      <c r="A95" s="37"/>
      <c r="B95" s="37"/>
      <c r="C95" s="38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</row>
    <row r="96" spans="1:22">
      <c r="A96" s="37"/>
      <c r="B96" s="37"/>
      <c r="C96" s="38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</row>
    <row r="97" spans="1:22">
      <c r="A97" s="37"/>
      <c r="B97" s="37"/>
      <c r="C97" s="38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</row>
    <row r="98" spans="1:22">
      <c r="A98" s="37"/>
      <c r="B98" s="37"/>
      <c r="C98" s="38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</row>
    <row r="99" spans="1:22">
      <c r="A99" s="37"/>
      <c r="B99" s="37"/>
      <c r="C99" s="38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</row>
    <row r="100" spans="1:22">
      <c r="A100" s="37"/>
      <c r="B100" s="37"/>
      <c r="C100" s="38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>
      <c r="A101" s="37"/>
      <c r="B101" s="37"/>
      <c r="C101" s="38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>
      <c r="A102" s="37"/>
      <c r="B102" s="37"/>
      <c r="C102" s="38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</row>
  </sheetData>
  <mergeCells count="52">
    <mergeCell ref="A60:H60"/>
    <mergeCell ref="D64:F64"/>
    <mergeCell ref="I64:L64"/>
    <mergeCell ref="D65:F65"/>
    <mergeCell ref="I65:L65"/>
    <mergeCell ref="A53:E53"/>
    <mergeCell ref="A54:E54"/>
    <mergeCell ref="A55:H55"/>
    <mergeCell ref="A56:O56"/>
    <mergeCell ref="A57:K58"/>
    <mergeCell ref="A48:E48"/>
    <mergeCell ref="A49:E49"/>
    <mergeCell ref="A50:E50"/>
    <mergeCell ref="A51:E51"/>
    <mergeCell ref="A52:E52"/>
    <mergeCell ref="A42:E42"/>
    <mergeCell ref="A43:E43"/>
    <mergeCell ref="A45:K45"/>
    <mergeCell ref="A46:E46"/>
    <mergeCell ref="A47:E47"/>
    <mergeCell ref="A36:E36"/>
    <mergeCell ref="A37:E38"/>
    <mergeCell ref="A39:E39"/>
    <mergeCell ref="A40:E40"/>
    <mergeCell ref="A41:E41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13:V13"/>
    <mergeCell ref="A14:V14"/>
    <mergeCell ref="A15:O15"/>
    <mergeCell ref="A16:V16"/>
    <mergeCell ref="A17:V17"/>
    <mergeCell ref="A8:V8"/>
    <mergeCell ref="A9:N9"/>
    <mergeCell ref="A10:N10"/>
    <mergeCell ref="A11:V11"/>
    <mergeCell ref="A12:N12"/>
    <mergeCell ref="A1:V1"/>
    <mergeCell ref="A3:V3"/>
    <mergeCell ref="A5:V5"/>
    <mergeCell ref="A6:N6"/>
    <mergeCell ref="A7:N7"/>
  </mergeCells>
  <pageMargins left="0.51180555555555596" right="0.51180555555555596" top="0.63472222222222197" bottom="0.78749999999999998" header="0.511811023622047" footer="0.31527777777777799"/>
  <pageSetup paperSize="9" scale="41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2A6099"/>
    <pageSetUpPr fitToPage="1"/>
  </sheetPr>
  <dimension ref="A1:V126"/>
  <sheetViews>
    <sheetView topLeftCell="A18" zoomScaleNormal="100" workbookViewId="0">
      <selection activeCell="D43" sqref="D43:E43"/>
    </sheetView>
  </sheetViews>
  <sheetFormatPr defaultColWidth="8.7109375" defaultRowHeight="15"/>
  <cols>
    <col min="1" max="1" width="10.28515625" style="1" customWidth="1"/>
    <col min="2" max="2" width="14.28515625" style="1" customWidth="1"/>
    <col min="3" max="3" width="16.85546875" style="2" customWidth="1"/>
    <col min="4" max="10" width="16" style="1" customWidth="1"/>
    <col min="11" max="11" width="16.42578125" style="1" customWidth="1"/>
    <col min="12" max="19" width="15.28515625" style="1" customWidth="1"/>
    <col min="20" max="21" width="15.85546875" style="1" customWidth="1"/>
    <col min="22" max="22" width="31.42578125" style="1" customWidth="1"/>
  </cols>
  <sheetData>
    <row r="1" spans="1:22" ht="26.25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</row>
    <row r="2" spans="1:22" ht="8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spans="1:22">
      <c r="A3" s="366" t="s">
        <v>247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4" spans="1:22" ht="8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spans="1:22">
      <c r="A5" s="367" t="s">
        <v>1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</row>
    <row r="6" spans="1:22">
      <c r="A6" s="368" t="s">
        <v>2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4"/>
      <c r="P6" s="4"/>
      <c r="Q6" s="4"/>
      <c r="R6" s="4"/>
      <c r="S6" s="4"/>
      <c r="T6" s="4"/>
      <c r="U6" s="4"/>
      <c r="V6" s="4"/>
    </row>
    <row r="7" spans="1:22" ht="9" customHeight="1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4"/>
      <c r="P7" s="4"/>
      <c r="Q7" s="4"/>
      <c r="R7" s="4"/>
      <c r="S7" s="4"/>
      <c r="T7" s="4"/>
      <c r="U7" s="4"/>
      <c r="V7" s="4"/>
    </row>
    <row r="8" spans="1:22">
      <c r="A8" s="367" t="s">
        <v>161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</row>
    <row r="9" spans="1:22">
      <c r="A9" s="368" t="s">
        <v>162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4"/>
      <c r="P9" s="4"/>
      <c r="Q9" s="4"/>
      <c r="R9" s="4"/>
      <c r="S9" s="4"/>
      <c r="T9" s="4"/>
      <c r="U9" s="4"/>
      <c r="V9" s="4"/>
    </row>
    <row r="10" spans="1:22" ht="9" customHeight="1">
      <c r="A10" s="369"/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4"/>
      <c r="P10" s="4"/>
      <c r="Q10" s="4"/>
      <c r="R10" s="4"/>
      <c r="S10" s="4"/>
      <c r="T10" s="4"/>
      <c r="U10" s="4"/>
      <c r="V10" s="4"/>
    </row>
    <row r="11" spans="1:22">
      <c r="A11" s="367" t="s">
        <v>163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</row>
    <row r="12" spans="1:22" ht="7.5" customHeight="1">
      <c r="A12" s="36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4"/>
      <c r="P12" s="4"/>
      <c r="Q12" s="4"/>
      <c r="R12" s="4"/>
      <c r="S12" s="4"/>
      <c r="T12" s="4"/>
      <c r="U12" s="4"/>
      <c r="V12" s="4"/>
    </row>
    <row r="13" spans="1:22" ht="15.75" customHeight="1">
      <c r="A13" s="370" t="s">
        <v>164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</row>
    <row r="14" spans="1:22" ht="32.25" customHeight="1">
      <c r="A14" s="370" t="s">
        <v>246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</row>
    <row r="15" spans="1:22" ht="8.25" customHeight="1">
      <c r="A15" s="371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5"/>
      <c r="Q15" s="5"/>
      <c r="R15" s="5"/>
      <c r="S15" s="5"/>
      <c r="T15" s="5"/>
      <c r="U15" s="5"/>
      <c r="V15" s="5"/>
    </row>
    <row r="16" spans="1:22" ht="15.75" customHeight="1">
      <c r="A16" s="370" t="s">
        <v>165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</row>
    <row r="17" spans="1:22" ht="25.5" customHeight="1">
      <c r="A17" s="370" t="s">
        <v>8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spans="1:22" ht="15.75" customHeight="1">
      <c r="A18" s="372" t="s">
        <v>9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</row>
    <row r="19" spans="1:22" ht="15.75" customHeight="1">
      <c r="A19" s="388" t="s">
        <v>10</v>
      </c>
      <c r="B19" s="6"/>
      <c r="C19" s="374" t="s">
        <v>11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</row>
    <row r="20" spans="1:22" ht="93.75" customHeight="1">
      <c r="A20" s="388"/>
      <c r="B20" s="375" t="s">
        <v>12</v>
      </c>
      <c r="C20" s="376" t="s">
        <v>13</v>
      </c>
      <c r="D20" s="389" t="s">
        <v>14</v>
      </c>
      <c r="E20" s="389"/>
      <c r="F20" s="389"/>
      <c r="G20" s="389" t="s">
        <v>15</v>
      </c>
      <c r="H20" s="389"/>
      <c r="I20" s="389"/>
      <c r="J20" s="41" t="s">
        <v>16</v>
      </c>
      <c r="K20" s="389" t="s">
        <v>17</v>
      </c>
      <c r="L20" s="389"/>
      <c r="M20" s="389"/>
      <c r="N20" s="389"/>
      <c r="O20" s="389" t="s">
        <v>18</v>
      </c>
      <c r="P20" s="389"/>
      <c r="Q20" s="41" t="s">
        <v>19</v>
      </c>
      <c r="R20" s="389" t="s">
        <v>20</v>
      </c>
      <c r="S20" s="389"/>
      <c r="T20" s="389" t="s">
        <v>21</v>
      </c>
      <c r="U20" s="389"/>
      <c r="V20" s="376" t="s">
        <v>22</v>
      </c>
    </row>
    <row r="21" spans="1:22" ht="42.75" customHeight="1">
      <c r="A21" s="388"/>
      <c r="B21" s="375"/>
      <c r="C21" s="376"/>
      <c r="D21" s="8" t="s">
        <v>23</v>
      </c>
      <c r="E21" s="8" t="s">
        <v>24</v>
      </c>
      <c r="F21" s="8" t="s">
        <v>25</v>
      </c>
      <c r="G21" s="8" t="s">
        <v>23</v>
      </c>
      <c r="H21" s="8" t="s">
        <v>24</v>
      </c>
      <c r="I21" s="8" t="s">
        <v>25</v>
      </c>
      <c r="J21" s="8" t="s">
        <v>23</v>
      </c>
      <c r="K21" s="8" t="s">
        <v>26</v>
      </c>
      <c r="L21" s="8" t="s">
        <v>23</v>
      </c>
      <c r="M21" s="8" t="s">
        <v>24</v>
      </c>
      <c r="N21" s="8" t="s">
        <v>25</v>
      </c>
      <c r="O21" s="8" t="s">
        <v>23</v>
      </c>
      <c r="P21" s="8" t="s">
        <v>24</v>
      </c>
      <c r="Q21" s="8"/>
      <c r="R21" s="8" t="s">
        <v>23</v>
      </c>
      <c r="S21" s="8" t="s">
        <v>24</v>
      </c>
      <c r="T21" s="8" t="s">
        <v>23</v>
      </c>
      <c r="U21" s="8" t="s">
        <v>27</v>
      </c>
      <c r="V21" s="376"/>
    </row>
    <row r="22" spans="1:22">
      <c r="A22" s="9" t="s">
        <v>28</v>
      </c>
      <c r="B22" s="77">
        <v>2350075.9</v>
      </c>
      <c r="C22" s="77">
        <v>2350075.9</v>
      </c>
      <c r="D22" s="77">
        <v>13858659.17</v>
      </c>
      <c r="E22" s="77"/>
      <c r="F22" s="77"/>
      <c r="G22" s="77">
        <v>4522447.28</v>
      </c>
      <c r="H22" s="77"/>
      <c r="I22" s="77"/>
      <c r="J22" s="77">
        <v>36907.47</v>
      </c>
      <c r="K22" s="9" t="s">
        <v>28</v>
      </c>
      <c r="L22" s="97">
        <v>2266223.63</v>
      </c>
      <c r="M22" s="60"/>
      <c r="N22" s="61"/>
      <c r="O22" s="43"/>
      <c r="P22" s="43"/>
      <c r="Q22" s="43"/>
      <c r="R22" s="97">
        <v>27024.49</v>
      </c>
      <c r="S22" s="97"/>
      <c r="T22" s="97"/>
      <c r="U22" s="43"/>
      <c r="V22" s="10">
        <f t="shared" ref="V22:V40" si="0">L22+M22+N22+R22+S22+T22+U22</f>
        <v>2293248.12</v>
      </c>
    </row>
    <row r="23" spans="1:22">
      <c r="A23" s="9" t="s">
        <v>29</v>
      </c>
      <c r="B23" s="83">
        <v>2356375.9</v>
      </c>
      <c r="C23" s="83">
        <v>2356375.9</v>
      </c>
      <c r="D23" s="77">
        <v>23852.25</v>
      </c>
      <c r="E23" s="77">
        <v>64000</v>
      </c>
      <c r="F23" s="77"/>
      <c r="G23" s="77">
        <v>2300075.9</v>
      </c>
      <c r="H23" s="77"/>
      <c r="I23" s="77"/>
      <c r="J23" s="77">
        <v>30711.68</v>
      </c>
      <c r="K23" s="9" t="s">
        <v>29</v>
      </c>
      <c r="L23" s="97">
        <v>2266223.65</v>
      </c>
      <c r="M23" s="62"/>
      <c r="N23" s="10"/>
      <c r="O23" s="11"/>
      <c r="P23" s="11"/>
      <c r="Q23" s="11"/>
      <c r="R23" s="97"/>
      <c r="S23" s="97"/>
      <c r="T23" s="97"/>
      <c r="U23" s="11"/>
      <c r="V23" s="10">
        <f t="shared" si="0"/>
        <v>2266223.65</v>
      </c>
    </row>
    <row r="24" spans="1:22" ht="15.75" thickBot="1">
      <c r="A24" s="9" t="s">
        <v>30</v>
      </c>
      <c r="B24" s="13">
        <v>2356625.9</v>
      </c>
      <c r="C24" s="13">
        <v>2356625.9</v>
      </c>
      <c r="D24" s="77">
        <v>30152.25</v>
      </c>
      <c r="E24" s="77"/>
      <c r="F24" s="77"/>
      <c r="G24" s="77">
        <v>53244.800000000003</v>
      </c>
      <c r="H24" s="77"/>
      <c r="I24" s="77"/>
      <c r="J24" s="77">
        <v>29008.06</v>
      </c>
      <c r="K24" s="9" t="s">
        <v>30</v>
      </c>
      <c r="L24" s="97">
        <v>2266223.65</v>
      </c>
      <c r="M24" s="62"/>
      <c r="N24" s="10"/>
      <c r="O24" s="11"/>
      <c r="P24" s="11"/>
      <c r="Q24" s="11"/>
      <c r="R24" s="97">
        <v>34922.239999999998</v>
      </c>
      <c r="S24" s="97"/>
      <c r="T24" s="97">
        <v>23852.25</v>
      </c>
      <c r="U24" s="11"/>
      <c r="V24" s="10">
        <f t="shared" si="0"/>
        <v>2324998.14</v>
      </c>
    </row>
    <row r="25" spans="1:22" ht="15.75" thickBot="1">
      <c r="A25" s="9" t="s">
        <v>30</v>
      </c>
      <c r="B25" s="13"/>
      <c r="C25" s="13"/>
      <c r="D25" s="77"/>
      <c r="E25" s="77"/>
      <c r="F25" s="77"/>
      <c r="G25" s="77"/>
      <c r="H25" s="77"/>
      <c r="I25" s="77"/>
      <c r="J25" s="77"/>
      <c r="K25" s="9" t="s">
        <v>28</v>
      </c>
      <c r="L25" s="97">
        <v>46944.800000000003</v>
      </c>
      <c r="M25" s="62"/>
      <c r="N25" s="10"/>
      <c r="O25" s="11"/>
      <c r="P25" s="11"/>
      <c r="Q25" s="11"/>
      <c r="R25" s="97"/>
      <c r="S25" s="97"/>
      <c r="T25" s="97"/>
      <c r="U25" s="11"/>
      <c r="V25" s="10">
        <f t="shared" si="0"/>
        <v>46944.800000000003</v>
      </c>
    </row>
    <row r="26" spans="1:22" ht="15.75" thickBot="1">
      <c r="A26" s="9" t="s">
        <v>30</v>
      </c>
      <c r="B26" s="13"/>
      <c r="C26" s="13"/>
      <c r="D26" s="77"/>
      <c r="E26" s="77"/>
      <c r="F26" s="77"/>
      <c r="G26" s="77"/>
      <c r="H26" s="77"/>
      <c r="I26" s="77"/>
      <c r="J26" s="77"/>
      <c r="K26" s="9" t="s">
        <v>29</v>
      </c>
      <c r="L26" s="97">
        <v>30152.25</v>
      </c>
      <c r="M26" s="62"/>
      <c r="N26" s="10"/>
      <c r="O26" s="11"/>
      <c r="P26" s="11"/>
      <c r="Q26" s="11"/>
      <c r="R26" s="11"/>
      <c r="S26" s="11"/>
      <c r="T26" s="11"/>
      <c r="U26" s="11"/>
      <c r="V26" s="10">
        <f t="shared" si="0"/>
        <v>30152.25</v>
      </c>
    </row>
    <row r="27" spans="1:22" ht="15.75" thickBot="1">
      <c r="A27" s="9" t="s">
        <v>31</v>
      </c>
      <c r="B27" s="13">
        <v>2356625.9</v>
      </c>
      <c r="C27" s="13">
        <v>2356625.9</v>
      </c>
      <c r="D27" s="77">
        <v>30402.25</v>
      </c>
      <c r="E27" s="77">
        <v>5040</v>
      </c>
      <c r="F27" s="77"/>
      <c r="G27" s="77">
        <v>2915089.79</v>
      </c>
      <c r="H27" s="77">
        <v>64000</v>
      </c>
      <c r="I27" s="77"/>
      <c r="J27" s="77">
        <v>871854.79</v>
      </c>
      <c r="K27" s="9" t="s">
        <v>29</v>
      </c>
      <c r="L27" s="97">
        <v>29288.32</v>
      </c>
      <c r="M27" s="97"/>
      <c r="N27" s="10"/>
      <c r="O27" s="11"/>
      <c r="P27" s="11"/>
      <c r="Q27" s="11"/>
      <c r="R27" s="11"/>
      <c r="S27" s="11"/>
      <c r="T27" s="11"/>
      <c r="U27" s="11"/>
      <c r="V27" s="10">
        <f t="shared" si="0"/>
        <v>29288.32</v>
      </c>
    </row>
    <row r="28" spans="1:22" ht="15.75" thickBot="1">
      <c r="A28" s="9" t="s">
        <v>31</v>
      </c>
      <c r="B28" s="13"/>
      <c r="C28" s="13"/>
      <c r="D28" s="77"/>
      <c r="E28" s="77"/>
      <c r="F28" s="77"/>
      <c r="G28" s="77"/>
      <c r="H28" s="77"/>
      <c r="I28" s="77"/>
      <c r="J28" s="77"/>
      <c r="K28" s="9" t="s">
        <v>30</v>
      </c>
      <c r="L28" s="97">
        <v>30402.25</v>
      </c>
      <c r="M28" s="97"/>
      <c r="N28" s="10"/>
      <c r="O28" s="11"/>
      <c r="P28" s="11"/>
      <c r="Q28" s="11"/>
      <c r="R28" s="11"/>
      <c r="S28" s="11"/>
      <c r="T28" s="11"/>
      <c r="U28" s="11"/>
      <c r="V28" s="10">
        <f t="shared" si="0"/>
        <v>30402.25</v>
      </c>
    </row>
    <row r="29" spans="1:22" ht="15.75" thickBot="1">
      <c r="A29" s="9" t="s">
        <v>31</v>
      </c>
      <c r="B29" s="13"/>
      <c r="C29" s="13"/>
      <c r="D29" s="77"/>
      <c r="E29" s="77"/>
      <c r="F29" s="77"/>
      <c r="G29" s="77"/>
      <c r="H29" s="77"/>
      <c r="I29" s="77"/>
      <c r="J29" s="77"/>
      <c r="K29" s="9" t="s">
        <v>31</v>
      </c>
      <c r="L29" s="97">
        <v>1430015.63</v>
      </c>
      <c r="M29" s="97">
        <v>64000</v>
      </c>
      <c r="N29" s="10"/>
      <c r="O29" s="11"/>
      <c r="P29" s="11"/>
      <c r="Q29" s="11"/>
      <c r="R29" s="11"/>
      <c r="S29" s="11"/>
      <c r="T29" s="11"/>
      <c r="U29" s="11"/>
      <c r="V29" s="10">
        <f t="shared" si="0"/>
        <v>1494015.63</v>
      </c>
    </row>
    <row r="30" spans="1:22" ht="15.75" thickBot="1">
      <c r="A30" s="9" t="s">
        <v>32</v>
      </c>
      <c r="B30" s="13">
        <v>2355050.9</v>
      </c>
      <c r="C30" s="13">
        <v>2355050.9</v>
      </c>
      <c r="D30" s="77">
        <v>30402.25</v>
      </c>
      <c r="E30" s="77"/>
      <c r="F30" s="77"/>
      <c r="G30" s="77">
        <v>1479093.8</v>
      </c>
      <c r="H30" s="77"/>
      <c r="I30" s="77"/>
      <c r="J30" s="77">
        <v>872616.13</v>
      </c>
      <c r="K30" s="9" t="s">
        <v>30</v>
      </c>
      <c r="L30" s="97">
        <v>30991.94</v>
      </c>
      <c r="M30" s="62"/>
      <c r="N30" s="10"/>
      <c r="O30" s="11"/>
      <c r="P30" s="11"/>
      <c r="Q30" s="11"/>
      <c r="R30" s="11"/>
      <c r="S30" s="11"/>
      <c r="T30" s="11"/>
      <c r="U30" s="11"/>
      <c r="V30" s="10">
        <f t="shared" si="0"/>
        <v>30991.94</v>
      </c>
    </row>
    <row r="31" spans="1:22" ht="15.75" thickBot="1">
      <c r="A31" s="9" t="s">
        <v>32</v>
      </c>
      <c r="B31" s="13"/>
      <c r="C31" s="13"/>
      <c r="D31" s="77"/>
      <c r="E31" s="77"/>
      <c r="F31" s="77"/>
      <c r="G31" s="77"/>
      <c r="H31" s="77"/>
      <c r="I31" s="77"/>
      <c r="J31" s="77"/>
      <c r="K31" s="9" t="s">
        <v>31</v>
      </c>
      <c r="L31" s="97">
        <v>30402.25</v>
      </c>
      <c r="M31" s="97"/>
      <c r="N31" s="10"/>
      <c r="O31" s="11"/>
      <c r="P31" s="11"/>
      <c r="Q31" s="11"/>
      <c r="R31" s="11"/>
      <c r="S31" s="11"/>
      <c r="T31" s="11"/>
      <c r="U31" s="11"/>
      <c r="V31" s="10">
        <f t="shared" si="0"/>
        <v>30402.25</v>
      </c>
    </row>
    <row r="32" spans="1:22" ht="15.75" thickBot="1">
      <c r="A32" s="9" t="s">
        <v>32</v>
      </c>
      <c r="B32" s="13"/>
      <c r="C32" s="13"/>
      <c r="D32" s="77"/>
      <c r="E32" s="77"/>
      <c r="F32" s="77"/>
      <c r="G32" s="77"/>
      <c r="H32" s="77"/>
      <c r="I32" s="77"/>
      <c r="J32" s="77"/>
      <c r="K32" s="9" t="s">
        <v>32</v>
      </c>
      <c r="L32" s="97">
        <v>1422699.61</v>
      </c>
      <c r="M32" s="97"/>
      <c r="N32" s="10"/>
      <c r="O32" s="11"/>
      <c r="P32" s="11"/>
      <c r="Q32" s="11"/>
      <c r="R32" s="11"/>
      <c r="S32" s="11"/>
      <c r="T32" s="11"/>
      <c r="U32" s="11"/>
      <c r="V32" s="10">
        <f t="shared" si="0"/>
        <v>1422699.61</v>
      </c>
    </row>
    <row r="33" spans="1:22">
      <c r="A33" s="9" t="s">
        <v>33</v>
      </c>
      <c r="B33" s="13">
        <v>2355050.9</v>
      </c>
      <c r="C33" s="13">
        <v>2355050.9</v>
      </c>
      <c r="D33" s="77"/>
      <c r="E33" s="77"/>
      <c r="F33" s="77"/>
      <c r="G33" s="77"/>
      <c r="H33" s="77">
        <v>5040</v>
      </c>
      <c r="I33" s="77"/>
      <c r="J33" s="77">
        <v>908524.04</v>
      </c>
      <c r="K33" s="63">
        <v>45444</v>
      </c>
      <c r="L33" s="97">
        <v>1417699.61</v>
      </c>
      <c r="M33" s="97">
        <v>5040</v>
      </c>
      <c r="N33" s="10"/>
      <c r="O33" s="11"/>
      <c r="P33" s="11"/>
      <c r="Q33" s="11"/>
      <c r="R33" s="11"/>
      <c r="S33" s="11"/>
      <c r="T33" s="11"/>
      <c r="U33" s="11"/>
      <c r="V33" s="10">
        <f t="shared" si="0"/>
        <v>1422739.61</v>
      </c>
    </row>
    <row r="34" spans="1:22" ht="15.75" thickBot="1">
      <c r="A34" s="9" t="s">
        <v>34</v>
      </c>
      <c r="B34" s="13">
        <v>1967346.9583333302</v>
      </c>
      <c r="C34" s="13">
        <v>1967346.9583333302</v>
      </c>
      <c r="D34" s="77">
        <v>57654.5</v>
      </c>
      <c r="E34" s="77"/>
      <c r="F34" s="77"/>
      <c r="G34" s="95">
        <v>727203.28</v>
      </c>
      <c r="H34" s="77"/>
      <c r="I34" s="77"/>
      <c r="J34" s="77">
        <v>64999.993333333303</v>
      </c>
      <c r="K34" s="9" t="s">
        <v>34</v>
      </c>
      <c r="L34" s="97">
        <v>178931.25</v>
      </c>
      <c r="M34" s="97"/>
      <c r="N34" s="10"/>
      <c r="O34" s="11"/>
      <c r="P34" s="11"/>
      <c r="Q34" s="11"/>
      <c r="R34" s="11"/>
      <c r="S34" s="11"/>
      <c r="T34" s="11"/>
      <c r="U34" s="11"/>
      <c r="V34" s="10">
        <f t="shared" si="0"/>
        <v>178931.25</v>
      </c>
    </row>
    <row r="35" spans="1:22" ht="15.75" thickBot="1">
      <c r="A35" s="9" t="s">
        <v>35</v>
      </c>
      <c r="B35" s="13"/>
      <c r="C35" s="13"/>
      <c r="D35" s="95">
        <v>28827.25</v>
      </c>
      <c r="E35" s="77"/>
      <c r="F35" s="77"/>
      <c r="G35" s="77">
        <v>1285375.3400000001</v>
      </c>
      <c r="H35" s="77"/>
      <c r="I35" s="77"/>
      <c r="J35" s="77"/>
      <c r="K35" s="63">
        <v>45505</v>
      </c>
      <c r="L35" s="97">
        <v>1723415.71</v>
      </c>
      <c r="M35" s="97"/>
      <c r="N35" s="10"/>
      <c r="O35" s="11"/>
      <c r="P35" s="11"/>
      <c r="Q35" s="11"/>
      <c r="R35" s="11"/>
      <c r="S35" s="11"/>
      <c r="T35" s="11"/>
      <c r="U35" s="11"/>
      <c r="V35" s="10">
        <f t="shared" si="0"/>
        <v>1723415.71</v>
      </c>
    </row>
    <row r="36" spans="1:22" ht="15.75" thickBot="1">
      <c r="A36" s="9" t="s">
        <v>35</v>
      </c>
      <c r="B36" s="13"/>
      <c r="C36" s="13"/>
      <c r="D36" s="77"/>
      <c r="E36" s="77"/>
      <c r="F36" s="77"/>
      <c r="G36" s="77"/>
      <c r="H36" s="77"/>
      <c r="I36" s="77"/>
      <c r="J36" s="77"/>
      <c r="K36" s="63">
        <v>45474</v>
      </c>
      <c r="L36" s="97">
        <v>28827.25</v>
      </c>
      <c r="M36" s="97"/>
      <c r="N36" s="10"/>
      <c r="O36" s="11"/>
      <c r="P36" s="11"/>
      <c r="Q36" s="11"/>
      <c r="R36" s="11"/>
      <c r="S36" s="11"/>
      <c r="T36" s="11"/>
      <c r="U36" s="11"/>
      <c r="V36" s="10">
        <f t="shared" si="0"/>
        <v>28827.25</v>
      </c>
    </row>
    <row r="37" spans="1:22" ht="15.75" thickBot="1">
      <c r="A37" s="9" t="s">
        <v>35</v>
      </c>
      <c r="B37" s="13"/>
      <c r="C37" s="13"/>
      <c r="D37" s="77"/>
      <c r="E37" s="77"/>
      <c r="F37" s="77"/>
      <c r="G37" s="77"/>
      <c r="H37" s="77"/>
      <c r="I37" s="77"/>
      <c r="J37" s="77"/>
      <c r="K37" s="63">
        <v>45444</v>
      </c>
      <c r="L37" s="97">
        <v>59735.16</v>
      </c>
      <c r="M37" s="97"/>
      <c r="N37" s="10"/>
      <c r="O37" s="11"/>
      <c r="P37" s="11"/>
      <c r="Q37" s="11"/>
      <c r="R37" s="11"/>
      <c r="S37" s="11"/>
      <c r="T37" s="11"/>
      <c r="U37" s="11"/>
      <c r="V37" s="10">
        <f t="shared" si="0"/>
        <v>59735.16</v>
      </c>
    </row>
    <row r="38" spans="1:22" ht="15.75" thickBot="1">
      <c r="A38" s="9" t="s">
        <v>35</v>
      </c>
      <c r="B38" s="13"/>
      <c r="C38" s="13"/>
      <c r="D38" s="77"/>
      <c r="E38" s="77"/>
      <c r="F38" s="77"/>
      <c r="G38" s="77"/>
      <c r="H38" s="77"/>
      <c r="I38" s="77"/>
      <c r="J38" s="77"/>
      <c r="K38" s="63">
        <v>45383</v>
      </c>
      <c r="L38" s="97">
        <v>24353.23</v>
      </c>
      <c r="M38" s="97"/>
      <c r="N38" s="10"/>
      <c r="O38" s="11"/>
      <c r="P38" s="11"/>
      <c r="Q38" s="11"/>
      <c r="R38" s="11"/>
      <c r="S38" s="11"/>
      <c r="T38" s="11"/>
      <c r="U38" s="11"/>
      <c r="V38" s="10">
        <f t="shared" si="0"/>
        <v>24353.23</v>
      </c>
    </row>
    <row r="39" spans="1:22" ht="15.75" thickBot="1">
      <c r="A39" s="9" t="s">
        <v>36</v>
      </c>
      <c r="B39" s="13"/>
      <c r="C39" s="13"/>
      <c r="D39" s="77"/>
      <c r="E39" s="77"/>
      <c r="F39" s="77"/>
      <c r="G39" s="77"/>
      <c r="H39" s="77"/>
      <c r="I39" s="77"/>
      <c r="J39" s="77"/>
      <c r="K39" s="63"/>
      <c r="L39" s="62"/>
      <c r="M39" s="62"/>
      <c r="N39" s="10"/>
      <c r="O39" s="11"/>
      <c r="P39" s="11"/>
      <c r="Q39" s="11"/>
      <c r="R39" s="11"/>
      <c r="S39" s="11"/>
      <c r="T39" s="11"/>
      <c r="U39" s="11"/>
      <c r="V39" s="10">
        <f t="shared" si="0"/>
        <v>0</v>
      </c>
    </row>
    <row r="40" spans="1:22">
      <c r="A40" s="9" t="s">
        <v>37</v>
      </c>
      <c r="B40" s="13"/>
      <c r="C40" s="13"/>
      <c r="D40" s="77"/>
      <c r="E40" s="77"/>
      <c r="F40" s="77"/>
      <c r="G40" s="77"/>
      <c r="H40" s="77"/>
      <c r="I40" s="77"/>
      <c r="J40" s="77"/>
      <c r="K40" s="63"/>
      <c r="L40" s="62"/>
      <c r="M40" s="62"/>
      <c r="N40" s="10"/>
      <c r="O40" s="11"/>
      <c r="P40" s="11"/>
      <c r="Q40" s="11"/>
      <c r="R40" s="11"/>
      <c r="S40" s="11"/>
      <c r="T40" s="11"/>
      <c r="U40" s="11"/>
      <c r="V40" s="10">
        <f t="shared" si="0"/>
        <v>0</v>
      </c>
    </row>
    <row r="41" spans="1:22">
      <c r="A41" s="9" t="s">
        <v>38</v>
      </c>
      <c r="B41" s="13"/>
      <c r="C41" s="13"/>
      <c r="D41" s="77"/>
      <c r="E41" s="77"/>
      <c r="F41" s="77"/>
      <c r="G41" s="77"/>
      <c r="H41" s="77"/>
      <c r="I41" s="77"/>
      <c r="J41" s="77"/>
      <c r="K41" s="63"/>
      <c r="L41" s="62"/>
      <c r="M41" s="62"/>
      <c r="N41" s="10"/>
      <c r="O41" s="11"/>
      <c r="P41" s="11"/>
      <c r="Q41" s="11"/>
      <c r="R41" s="11"/>
      <c r="S41" s="11"/>
      <c r="T41" s="11"/>
      <c r="U41" s="11"/>
      <c r="V41" s="10">
        <f>L41+M41+N41+R41+S41+T41+U41</f>
        <v>0</v>
      </c>
    </row>
    <row r="42" spans="1:22">
      <c r="A42" s="17" t="s">
        <v>39</v>
      </c>
      <c r="B42" s="13"/>
      <c r="C42" s="13"/>
      <c r="D42" s="97"/>
      <c r="E42" s="97"/>
      <c r="F42" s="97"/>
      <c r="G42" s="98"/>
      <c r="H42" s="97"/>
      <c r="I42" s="71"/>
      <c r="J42" s="46"/>
      <c r="K42" s="63"/>
      <c r="L42" s="62"/>
      <c r="M42" s="62"/>
      <c r="N42" s="10"/>
      <c r="O42" s="11"/>
      <c r="P42" s="11"/>
      <c r="Q42" s="11"/>
      <c r="R42" s="11"/>
      <c r="S42" s="11"/>
      <c r="T42" s="11"/>
      <c r="U42" s="11"/>
      <c r="V42" s="10">
        <f>L42+M42+N42+R42+S42+T42+U42</f>
        <v>0</v>
      </c>
    </row>
    <row r="43" spans="1:22">
      <c r="A43" s="99"/>
      <c r="B43" s="100">
        <f t="shared" ref="B43:J43" si="1">SUM(B22:B42)</f>
        <v>16097152.358333331</v>
      </c>
      <c r="C43" s="100">
        <f t="shared" si="1"/>
        <v>16097152.358333331</v>
      </c>
      <c r="D43" s="100">
        <f t="shared" si="1"/>
        <v>14059949.92</v>
      </c>
      <c r="E43" s="100">
        <f t="shared" si="1"/>
        <v>69040</v>
      </c>
      <c r="F43" s="100">
        <f t="shared" si="1"/>
        <v>0</v>
      </c>
      <c r="G43" s="100">
        <f t="shared" si="1"/>
        <v>13282530.189999999</v>
      </c>
      <c r="H43" s="100">
        <f t="shared" si="1"/>
        <v>69040</v>
      </c>
      <c r="I43" s="100">
        <f t="shared" si="1"/>
        <v>0</v>
      </c>
      <c r="J43" s="100">
        <f t="shared" si="1"/>
        <v>2814622.1633333331</v>
      </c>
      <c r="K43" s="19"/>
      <c r="L43" s="19">
        <f t="shared" ref="L43:V43" si="2">SUM(L22:L42)</f>
        <v>13282530.189999998</v>
      </c>
      <c r="M43" s="19">
        <f t="shared" si="2"/>
        <v>69040</v>
      </c>
      <c r="N43" s="19">
        <f t="shared" si="2"/>
        <v>0</v>
      </c>
      <c r="O43" s="19">
        <f t="shared" si="2"/>
        <v>0</v>
      </c>
      <c r="P43" s="19">
        <f t="shared" si="2"/>
        <v>0</v>
      </c>
      <c r="Q43" s="19">
        <f t="shared" si="2"/>
        <v>0</v>
      </c>
      <c r="R43" s="19">
        <f t="shared" si="2"/>
        <v>61946.729999999996</v>
      </c>
      <c r="S43" s="19">
        <f t="shared" si="2"/>
        <v>0</v>
      </c>
      <c r="T43" s="19">
        <f t="shared" si="2"/>
        <v>23852.25</v>
      </c>
      <c r="U43" s="19">
        <f t="shared" si="2"/>
        <v>0</v>
      </c>
      <c r="V43" s="19">
        <f t="shared" si="2"/>
        <v>13437369.169999998</v>
      </c>
    </row>
    <row r="44" spans="1:22">
      <c r="A44" s="20"/>
      <c r="B44" s="20"/>
      <c r="C44" s="21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 ht="43.5" customHeight="1">
      <c r="A45" s="434" t="s">
        <v>40</v>
      </c>
      <c r="B45" s="434"/>
      <c r="C45" s="434"/>
      <c r="D45" s="434"/>
      <c r="E45" s="434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2" ht="15" customHeight="1">
      <c r="A46" s="378" t="s">
        <v>41</v>
      </c>
      <c r="B46" s="378"/>
      <c r="C46" s="378"/>
      <c r="D46" s="378"/>
      <c r="E46" s="378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2">
      <c r="A47" s="378"/>
      <c r="B47" s="378"/>
      <c r="C47" s="378"/>
      <c r="D47" s="378"/>
      <c r="E47" s="378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2" ht="28.5" customHeight="1">
      <c r="A48" s="379" t="s">
        <v>42</v>
      </c>
      <c r="B48" s="379"/>
      <c r="C48" s="379"/>
      <c r="D48" s="379"/>
      <c r="E48" s="379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spans="1:22" ht="15" customHeight="1">
      <c r="A49" s="379" t="s">
        <v>43</v>
      </c>
      <c r="B49" s="379"/>
      <c r="C49" s="379"/>
      <c r="D49" s="379"/>
      <c r="E49" s="379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spans="1:22" ht="15" customHeight="1">
      <c r="A50" s="379" t="s">
        <v>44</v>
      </c>
      <c r="B50" s="379"/>
      <c r="C50" s="379"/>
      <c r="D50" s="379"/>
      <c r="E50" s="379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ht="15" customHeight="1">
      <c r="A51" s="379" t="s">
        <v>45</v>
      </c>
      <c r="B51" s="379"/>
      <c r="C51" s="379"/>
      <c r="D51" s="379"/>
      <c r="E51" s="379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1:22" ht="15" customHeight="1">
      <c r="A52" s="379" t="s">
        <v>46</v>
      </c>
      <c r="B52" s="379"/>
      <c r="C52" s="379"/>
      <c r="D52" s="379"/>
      <c r="E52" s="379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2">
      <c r="A53" s="20"/>
      <c r="B53" s="20"/>
      <c r="C53" s="21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 ht="15.75" customHeight="1">
      <c r="A54" s="377" t="s">
        <v>47</v>
      </c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 ht="38.25" customHeight="1">
      <c r="A55" s="378" t="s">
        <v>41</v>
      </c>
      <c r="B55" s="378"/>
      <c r="C55" s="378"/>
      <c r="D55" s="378"/>
      <c r="E55" s="378"/>
      <c r="F55" s="23" t="s">
        <v>48</v>
      </c>
      <c r="G55" s="23" t="s">
        <v>49</v>
      </c>
      <c r="H55" s="23" t="s">
        <v>50</v>
      </c>
      <c r="I55" s="23" t="s">
        <v>51</v>
      </c>
      <c r="J55" s="23" t="s">
        <v>52</v>
      </c>
      <c r="K55" s="23" t="s">
        <v>53</v>
      </c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 ht="15" customHeight="1">
      <c r="A56" s="379" t="s">
        <v>54</v>
      </c>
      <c r="B56" s="379"/>
      <c r="C56" s="379"/>
      <c r="D56" s="379"/>
      <c r="E56" s="379"/>
      <c r="F56" s="24"/>
      <c r="G56" s="24"/>
      <c r="H56" s="24"/>
      <c r="I56" s="24"/>
      <c r="J56" s="24"/>
      <c r="K56" s="24"/>
      <c r="L56" s="20"/>
      <c r="M56" s="20"/>
      <c r="N56" s="20"/>
      <c r="O56" s="20"/>
      <c r="P56" s="25"/>
      <c r="Q56" s="20"/>
      <c r="R56" s="20"/>
      <c r="S56" s="20"/>
      <c r="T56" s="20"/>
      <c r="U56" s="20"/>
      <c r="V56" s="20"/>
    </row>
    <row r="57" spans="1:22" ht="15" customHeight="1">
      <c r="A57" s="379" t="s">
        <v>55</v>
      </c>
      <c r="B57" s="379"/>
      <c r="C57" s="379"/>
      <c r="D57" s="379"/>
      <c r="E57" s="379"/>
      <c r="F57" s="24"/>
      <c r="G57" s="24"/>
      <c r="H57" s="24"/>
      <c r="I57" s="24"/>
      <c r="J57" s="24"/>
      <c r="K57" s="24"/>
      <c r="L57" s="20"/>
      <c r="M57" s="20"/>
      <c r="N57" s="20"/>
      <c r="O57" s="20"/>
      <c r="P57" s="25"/>
      <c r="Q57" s="20"/>
      <c r="R57" s="20"/>
      <c r="S57" s="20"/>
      <c r="T57" s="20"/>
      <c r="U57" s="20"/>
      <c r="V57" s="20"/>
    </row>
    <row r="58" spans="1:22" ht="39.75" customHeight="1">
      <c r="A58" s="379" t="s">
        <v>57</v>
      </c>
      <c r="B58" s="379"/>
      <c r="C58" s="379"/>
      <c r="D58" s="379"/>
      <c r="E58" s="379"/>
      <c r="F58" s="64">
        <v>36907.47</v>
      </c>
      <c r="G58" s="27" t="s">
        <v>58</v>
      </c>
      <c r="H58" s="28">
        <v>201800010008207</v>
      </c>
      <c r="I58" s="29">
        <v>45292</v>
      </c>
      <c r="J58" s="29">
        <v>45292</v>
      </c>
      <c r="K58" s="93" t="s">
        <v>59</v>
      </c>
      <c r="L58" s="20"/>
      <c r="M58" s="20"/>
      <c r="N58" s="20"/>
      <c r="O58" s="20"/>
      <c r="P58" s="25"/>
      <c r="Q58" s="20"/>
      <c r="R58" s="20"/>
      <c r="S58" s="20"/>
      <c r="T58" s="20"/>
      <c r="U58" s="20"/>
      <c r="V58" s="20"/>
    </row>
    <row r="59" spans="1:22" ht="39.75" customHeight="1">
      <c r="A59" s="379" t="s">
        <v>57</v>
      </c>
      <c r="B59" s="379"/>
      <c r="C59" s="379"/>
      <c r="D59" s="379"/>
      <c r="E59" s="379"/>
      <c r="F59" s="64">
        <v>30711.68</v>
      </c>
      <c r="G59" s="27" t="s">
        <v>58</v>
      </c>
      <c r="H59" s="28">
        <v>201800010008207</v>
      </c>
      <c r="I59" s="29">
        <v>45324</v>
      </c>
      <c r="J59" s="29">
        <v>45325</v>
      </c>
      <c r="K59" s="93" t="s">
        <v>59</v>
      </c>
      <c r="L59" s="20"/>
      <c r="M59" s="20"/>
      <c r="N59" s="20"/>
      <c r="O59" s="20"/>
      <c r="P59" s="25"/>
      <c r="Q59" s="20"/>
      <c r="R59" s="20"/>
      <c r="S59" s="20"/>
      <c r="T59" s="20"/>
      <c r="U59" s="20"/>
      <c r="V59" s="20"/>
    </row>
    <row r="60" spans="1:22" ht="39.75" customHeight="1">
      <c r="A60" s="379" t="s">
        <v>57</v>
      </c>
      <c r="B60" s="379"/>
      <c r="C60" s="379"/>
      <c r="D60" s="379"/>
      <c r="E60" s="379"/>
      <c r="F60" s="64">
        <v>29008.06</v>
      </c>
      <c r="G60" s="27" t="s">
        <v>58</v>
      </c>
      <c r="H60" s="28">
        <v>201800010008207</v>
      </c>
      <c r="I60" s="29">
        <v>45353</v>
      </c>
      <c r="J60" s="29">
        <v>45354</v>
      </c>
      <c r="K60" s="93" t="s">
        <v>59</v>
      </c>
      <c r="L60" s="20"/>
      <c r="M60" s="20"/>
      <c r="N60" s="20"/>
      <c r="O60" s="20"/>
      <c r="P60" s="25"/>
      <c r="Q60" s="20"/>
      <c r="R60" s="20"/>
      <c r="S60" s="20"/>
      <c r="T60" s="20"/>
      <c r="U60" s="20"/>
      <c r="V60" s="20"/>
    </row>
    <row r="61" spans="1:22" ht="39.75" customHeight="1">
      <c r="A61" s="379" t="s">
        <v>57</v>
      </c>
      <c r="B61" s="379"/>
      <c r="C61" s="379"/>
      <c r="D61" s="379"/>
      <c r="E61" s="379"/>
      <c r="F61" s="64">
        <v>28330.75</v>
      </c>
      <c r="G61" s="27" t="s">
        <v>58</v>
      </c>
      <c r="H61" s="28">
        <v>201700010019675</v>
      </c>
      <c r="I61" s="87">
        <v>45384</v>
      </c>
      <c r="J61" s="87">
        <v>45384</v>
      </c>
      <c r="K61" s="93" t="s">
        <v>59</v>
      </c>
      <c r="L61" s="20"/>
      <c r="M61" s="20"/>
      <c r="N61" s="20"/>
      <c r="O61" s="20"/>
      <c r="P61" s="25"/>
      <c r="Q61" s="20"/>
      <c r="R61" s="20"/>
      <c r="S61" s="20"/>
      <c r="T61" s="20"/>
      <c r="U61" s="20"/>
      <c r="V61" s="20"/>
    </row>
    <row r="62" spans="1:22" ht="39.75" customHeight="1">
      <c r="A62" s="379" t="s">
        <v>57</v>
      </c>
      <c r="B62" s="379"/>
      <c r="C62" s="379"/>
      <c r="D62" s="379"/>
      <c r="E62" s="379"/>
      <c r="F62" s="64">
        <v>29092.09</v>
      </c>
      <c r="G62" s="27" t="s">
        <v>58</v>
      </c>
      <c r="H62" s="28">
        <v>201700010019675</v>
      </c>
      <c r="I62" s="29">
        <v>45415</v>
      </c>
      <c r="J62" s="29">
        <v>45415</v>
      </c>
      <c r="K62" s="93" t="s">
        <v>59</v>
      </c>
      <c r="L62" s="20"/>
      <c r="M62" s="20"/>
      <c r="N62" s="20"/>
      <c r="O62" s="20"/>
      <c r="P62" s="25"/>
      <c r="Q62" s="20"/>
      <c r="R62" s="20"/>
      <c r="S62" s="20"/>
      <c r="T62" s="20"/>
      <c r="U62" s="20"/>
      <c r="V62" s="20"/>
    </row>
    <row r="63" spans="1:22" ht="39.75" customHeight="1">
      <c r="A63" s="379" t="s">
        <v>60</v>
      </c>
      <c r="B63" s="379"/>
      <c r="C63" s="379"/>
      <c r="D63" s="379"/>
      <c r="E63" s="379"/>
      <c r="F63" s="64">
        <v>25342.6</v>
      </c>
      <c r="G63" s="27"/>
      <c r="H63" s="28"/>
      <c r="I63" s="29">
        <v>45444</v>
      </c>
      <c r="J63" s="29">
        <v>45444</v>
      </c>
      <c r="K63" s="93"/>
      <c r="L63" s="20"/>
      <c r="M63" s="20"/>
      <c r="N63" s="20"/>
      <c r="O63" s="20"/>
      <c r="P63" s="25"/>
      <c r="Q63" s="20"/>
      <c r="R63" s="20"/>
      <c r="S63" s="20"/>
      <c r="T63" s="20"/>
      <c r="U63" s="20"/>
      <c r="V63" s="20"/>
    </row>
    <row r="64" spans="1:22" ht="39.75" customHeight="1">
      <c r="A64" s="379" t="s">
        <v>60</v>
      </c>
      <c r="B64" s="379"/>
      <c r="C64" s="379"/>
      <c r="D64" s="379"/>
      <c r="E64" s="379"/>
      <c r="F64" s="64">
        <v>18560.933333333302</v>
      </c>
      <c r="G64" s="27"/>
      <c r="H64" s="28"/>
      <c r="I64" s="29">
        <v>45475</v>
      </c>
      <c r="J64" s="29">
        <v>45475</v>
      </c>
      <c r="K64" s="93"/>
      <c r="L64" s="20"/>
      <c r="M64" s="20"/>
      <c r="N64" s="20"/>
      <c r="O64" s="20"/>
      <c r="P64" s="25"/>
      <c r="Q64" s="20"/>
      <c r="R64" s="20"/>
      <c r="S64" s="20"/>
      <c r="T64" s="20"/>
      <c r="U64" s="20"/>
      <c r="V64" s="20"/>
    </row>
    <row r="65" spans="1:22" ht="38.25" customHeight="1">
      <c r="A65" s="379" t="s">
        <v>79</v>
      </c>
      <c r="B65" s="379"/>
      <c r="C65" s="379"/>
      <c r="D65" s="379"/>
      <c r="E65" s="379"/>
      <c r="F65" s="64">
        <v>843524.04</v>
      </c>
      <c r="G65" s="27" t="s">
        <v>58</v>
      </c>
      <c r="H65" s="28">
        <v>202300010067792</v>
      </c>
      <c r="I65" s="27" t="s">
        <v>166</v>
      </c>
      <c r="J65" s="87">
        <v>45384</v>
      </c>
      <c r="K65" s="93" t="s">
        <v>81</v>
      </c>
      <c r="L65" s="20"/>
      <c r="M65" s="20"/>
      <c r="N65" s="20"/>
      <c r="O65" s="20"/>
      <c r="P65" s="25"/>
      <c r="Q65" s="20"/>
      <c r="R65" s="20"/>
      <c r="S65" s="20"/>
      <c r="T65" s="20"/>
      <c r="U65" s="20"/>
      <c r="V65" s="20"/>
    </row>
    <row r="66" spans="1:22" ht="38.25" customHeight="1">
      <c r="A66" s="379" t="s">
        <v>79</v>
      </c>
      <c r="B66" s="379"/>
      <c r="C66" s="379"/>
      <c r="D66" s="379"/>
      <c r="E66" s="379"/>
      <c r="F66" s="64">
        <v>843524.04</v>
      </c>
      <c r="G66" s="27" t="s">
        <v>58</v>
      </c>
      <c r="H66" s="28">
        <v>202300010067792</v>
      </c>
      <c r="I66" s="27" t="s">
        <v>166</v>
      </c>
      <c r="J66" s="29">
        <v>45415</v>
      </c>
      <c r="K66" s="93" t="s">
        <v>81</v>
      </c>
      <c r="L66" s="20"/>
      <c r="M66" s="20"/>
      <c r="N66" s="20"/>
      <c r="O66" s="20"/>
      <c r="P66" s="25"/>
      <c r="Q66" s="20"/>
      <c r="R66" s="20"/>
      <c r="S66" s="20"/>
      <c r="T66" s="20"/>
      <c r="U66" s="20"/>
      <c r="V66" s="20"/>
    </row>
    <row r="67" spans="1:22" ht="38.25" customHeight="1">
      <c r="A67" s="379" t="s">
        <v>79</v>
      </c>
      <c r="B67" s="379"/>
      <c r="C67" s="379"/>
      <c r="D67" s="379"/>
      <c r="E67" s="379"/>
      <c r="F67" s="64">
        <v>843524.04</v>
      </c>
      <c r="G67" s="27" t="s">
        <v>58</v>
      </c>
      <c r="H67" s="28">
        <v>202300010067792</v>
      </c>
      <c r="I67" s="27" t="s">
        <v>166</v>
      </c>
      <c r="J67" s="29">
        <v>45444</v>
      </c>
      <c r="K67" s="93" t="s">
        <v>59</v>
      </c>
      <c r="L67" s="20"/>
      <c r="M67" s="20"/>
      <c r="N67" s="20"/>
      <c r="O67" s="20"/>
      <c r="P67" s="25"/>
      <c r="Q67" s="20"/>
      <c r="R67" s="20"/>
      <c r="S67" s="20"/>
      <c r="T67" s="20"/>
      <c r="U67" s="20"/>
      <c r="V67" s="20"/>
    </row>
    <row r="68" spans="1:22" ht="30" customHeight="1">
      <c r="A68" s="379" t="s">
        <v>244</v>
      </c>
      <c r="B68" s="379"/>
      <c r="C68" s="379"/>
      <c r="D68" s="379"/>
      <c r="E68" s="379"/>
      <c r="F68" s="274">
        <v>34084.410000000003</v>
      </c>
      <c r="G68" s="27" t="s">
        <v>58</v>
      </c>
      <c r="H68" s="273">
        <v>202400003012138</v>
      </c>
      <c r="I68" s="29">
        <v>45446</v>
      </c>
      <c r="J68" s="29">
        <v>45446</v>
      </c>
      <c r="K68" s="93" t="s">
        <v>245</v>
      </c>
      <c r="L68" s="20"/>
      <c r="M68" s="20"/>
      <c r="N68" s="20"/>
      <c r="O68" s="20"/>
      <c r="P68" s="25"/>
      <c r="Q68" s="20"/>
      <c r="R68" s="20"/>
      <c r="S68" s="20"/>
      <c r="T68" s="20"/>
      <c r="U68" s="20"/>
      <c r="V68" s="20"/>
    </row>
    <row r="69" spans="1:22" ht="30" customHeight="1">
      <c r="A69" s="379" t="s">
        <v>244</v>
      </c>
      <c r="B69" s="379"/>
      <c r="C69" s="379"/>
      <c r="D69" s="379"/>
      <c r="E69" s="379"/>
      <c r="F69" s="274">
        <v>5572.99</v>
      </c>
      <c r="G69" s="27" t="s">
        <v>58</v>
      </c>
      <c r="H69" s="273">
        <v>202400003013155</v>
      </c>
      <c r="I69" s="29">
        <v>45446</v>
      </c>
      <c r="J69" s="29">
        <v>45446</v>
      </c>
      <c r="K69" s="93" t="s">
        <v>245</v>
      </c>
      <c r="L69" s="20"/>
      <c r="M69" s="20"/>
      <c r="N69" s="20"/>
      <c r="O69" s="20"/>
      <c r="P69" s="25"/>
      <c r="Q69" s="20"/>
      <c r="R69" s="20"/>
      <c r="S69" s="20"/>
      <c r="T69" s="20"/>
      <c r="U69" s="20"/>
      <c r="V69" s="20"/>
    </row>
    <row r="70" spans="1:22" ht="30" customHeight="1">
      <c r="A70" s="379" t="s">
        <v>244</v>
      </c>
      <c r="B70" s="379"/>
      <c r="C70" s="379"/>
      <c r="D70" s="379"/>
      <c r="E70" s="379"/>
      <c r="F70" s="274">
        <v>42129.83</v>
      </c>
      <c r="G70" s="27" t="s">
        <v>58</v>
      </c>
      <c r="H70" s="273">
        <v>202400003013155</v>
      </c>
      <c r="I70" s="29">
        <v>45475</v>
      </c>
      <c r="J70" s="29">
        <v>45475</v>
      </c>
      <c r="K70" s="93" t="s">
        <v>245</v>
      </c>
      <c r="L70" s="20"/>
      <c r="M70" s="20"/>
      <c r="N70" s="20"/>
      <c r="O70" s="20"/>
      <c r="P70" s="25"/>
      <c r="Q70" s="20"/>
      <c r="R70" s="20"/>
      <c r="S70" s="20"/>
      <c r="T70" s="20"/>
      <c r="U70" s="20"/>
      <c r="V70" s="20"/>
    </row>
    <row r="71" spans="1:22" ht="30" customHeight="1">
      <c r="A71" s="379" t="s">
        <v>244</v>
      </c>
      <c r="B71" s="379"/>
      <c r="C71" s="379"/>
      <c r="D71" s="379"/>
      <c r="E71" s="379"/>
      <c r="F71" s="274">
        <v>597.04999999999598</v>
      </c>
      <c r="G71" s="27" t="s">
        <v>58</v>
      </c>
      <c r="H71" s="273">
        <v>202400003013892</v>
      </c>
      <c r="I71" s="29">
        <v>45475</v>
      </c>
      <c r="J71" s="29">
        <v>45475</v>
      </c>
      <c r="K71" s="93" t="s">
        <v>245</v>
      </c>
      <c r="L71" s="20"/>
      <c r="M71" s="20"/>
      <c r="N71" s="20"/>
      <c r="O71" s="20"/>
      <c r="P71" s="25"/>
      <c r="Q71" s="20"/>
      <c r="R71" s="20"/>
      <c r="S71" s="20"/>
      <c r="T71" s="20"/>
      <c r="U71" s="20"/>
      <c r="V71" s="20"/>
    </row>
    <row r="72" spans="1:22" ht="30" customHeight="1">
      <c r="A72" s="379" t="s">
        <v>244</v>
      </c>
      <c r="B72" s="379"/>
      <c r="C72" s="379"/>
      <c r="D72" s="379"/>
      <c r="E72" s="379"/>
      <c r="F72" s="275">
        <v>3712.18499999703</v>
      </c>
      <c r="G72" s="27" t="s">
        <v>58</v>
      </c>
      <c r="H72" s="273">
        <v>202400003014728</v>
      </c>
      <c r="I72" s="29">
        <v>45475</v>
      </c>
      <c r="J72" s="29">
        <v>45475</v>
      </c>
      <c r="K72" s="93" t="s">
        <v>245</v>
      </c>
      <c r="L72" s="20"/>
      <c r="M72" s="20"/>
      <c r="N72" s="20"/>
      <c r="O72" s="20"/>
      <c r="P72" s="25"/>
      <c r="Q72" s="20"/>
      <c r="R72" s="20"/>
      <c r="S72" s="20"/>
      <c r="T72" s="20"/>
      <c r="U72" s="20"/>
      <c r="V72" s="20"/>
    </row>
    <row r="73" spans="1:22" ht="15" customHeight="1">
      <c r="A73" s="379" t="s">
        <v>62</v>
      </c>
      <c r="B73" s="379"/>
      <c r="C73" s="379"/>
      <c r="D73" s="379"/>
      <c r="E73" s="379"/>
      <c r="F73" s="64"/>
      <c r="G73" s="24"/>
      <c r="H73" s="24"/>
      <c r="I73" s="24"/>
      <c r="J73" s="24"/>
      <c r="K73" s="24"/>
      <c r="L73" s="20"/>
      <c r="M73" s="20"/>
      <c r="N73" s="20"/>
      <c r="O73" s="20"/>
      <c r="P73" s="25"/>
      <c r="Q73" s="20"/>
      <c r="R73" s="20"/>
      <c r="S73" s="20"/>
      <c r="T73" s="20"/>
      <c r="U73" s="20"/>
      <c r="V73" s="20"/>
    </row>
    <row r="74" spans="1:22" ht="15" customHeight="1">
      <c r="A74" s="380" t="s">
        <v>63</v>
      </c>
      <c r="B74" s="380"/>
      <c r="C74" s="380"/>
      <c r="D74" s="380"/>
      <c r="E74" s="380"/>
      <c r="F74" s="32">
        <f>SUM(F56:F73)</f>
        <v>2814622.1683333307</v>
      </c>
      <c r="G74" s="33"/>
      <c r="H74" s="33"/>
      <c r="I74" s="33"/>
      <c r="J74" s="33"/>
      <c r="K74" s="33"/>
      <c r="L74" s="20"/>
      <c r="M74" s="20"/>
      <c r="N74" s="20"/>
      <c r="O74" s="20"/>
      <c r="P74" s="25"/>
      <c r="Q74" s="20"/>
      <c r="R74" s="20"/>
      <c r="S74" s="20"/>
      <c r="T74" s="20"/>
      <c r="U74" s="20"/>
      <c r="V74" s="20"/>
    </row>
    <row r="75" spans="1:22" ht="15" customHeight="1">
      <c r="A75" s="381" t="s">
        <v>64</v>
      </c>
      <c r="B75" s="381"/>
      <c r="C75" s="381"/>
      <c r="D75" s="381"/>
      <c r="E75" s="381"/>
      <c r="F75" s="381"/>
      <c r="G75" s="381"/>
      <c r="H75" s="381"/>
      <c r="I75" s="25"/>
      <c r="J75" s="25"/>
      <c r="K75" s="25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</row>
    <row r="76" spans="1:22">
      <c r="A76" s="382"/>
      <c r="B76" s="382"/>
      <c r="C76" s="382"/>
      <c r="D76" s="382"/>
      <c r="E76" s="382"/>
      <c r="F76" s="382"/>
      <c r="G76" s="382"/>
      <c r="H76" s="382"/>
      <c r="I76" s="382"/>
      <c r="J76" s="382"/>
      <c r="K76" s="382"/>
      <c r="L76" s="382"/>
      <c r="M76" s="382"/>
      <c r="N76" s="382"/>
      <c r="O76" s="382"/>
      <c r="P76" s="20"/>
      <c r="Q76" s="20"/>
      <c r="R76" s="20"/>
      <c r="S76" s="20"/>
      <c r="T76" s="20"/>
      <c r="U76" s="20"/>
      <c r="V76" s="20"/>
    </row>
    <row r="77" spans="1:22" ht="21" customHeight="1">
      <c r="A77" s="385" t="s">
        <v>167</v>
      </c>
      <c r="B77" s="385"/>
      <c r="C77" s="385"/>
      <c r="D77" s="385"/>
      <c r="E77" s="385"/>
      <c r="F77" s="385"/>
      <c r="G77" s="385"/>
      <c r="H77" s="385"/>
      <c r="I77" s="385"/>
      <c r="J77" s="385"/>
      <c r="K77" s="385"/>
      <c r="L77" s="390"/>
      <c r="M77" s="390"/>
      <c r="N77" s="390"/>
      <c r="O77" s="390"/>
      <c r="P77" s="20"/>
      <c r="Q77" s="20"/>
      <c r="R77" s="20"/>
      <c r="S77" s="20"/>
      <c r="T77" s="20"/>
      <c r="U77" s="20"/>
      <c r="V77" s="20"/>
    </row>
    <row r="78" spans="1:22" ht="21" customHeight="1">
      <c r="A78" s="385"/>
      <c r="B78" s="385"/>
      <c r="C78" s="385"/>
      <c r="D78" s="385"/>
      <c r="E78" s="385"/>
      <c r="F78" s="385"/>
      <c r="G78" s="385"/>
      <c r="H78" s="385"/>
      <c r="I78" s="385"/>
      <c r="J78" s="385"/>
      <c r="K78" s="385"/>
      <c r="L78" s="390"/>
      <c r="M78" s="390"/>
      <c r="N78" s="390"/>
      <c r="O78" s="390"/>
      <c r="P78" s="20"/>
      <c r="Q78" s="20"/>
      <c r="R78" s="20"/>
      <c r="S78" s="20"/>
      <c r="T78" s="20"/>
      <c r="U78" s="20"/>
      <c r="V78" s="20"/>
    </row>
    <row r="79" spans="1:22">
      <c r="A79" s="20"/>
      <c r="B79" s="20"/>
      <c r="C79" s="21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</row>
    <row r="80" spans="1:22" ht="15" customHeight="1">
      <c r="A80" s="435" t="s">
        <v>66</v>
      </c>
      <c r="B80" s="435"/>
      <c r="C80" s="435"/>
      <c r="D80" s="435"/>
      <c r="E80" s="435"/>
      <c r="F80" s="435"/>
      <c r="G80" s="435"/>
      <c r="H80" s="435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</row>
    <row r="81" spans="1:22" ht="38.25" customHeight="1">
      <c r="A81" s="386"/>
      <c r="B81" s="386"/>
      <c r="C81" s="386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</row>
    <row r="82" spans="1:22">
      <c r="A82" s="20"/>
      <c r="B82" s="20"/>
      <c r="C82" s="21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</row>
    <row r="83" spans="1:22" ht="15" customHeight="1">
      <c r="A83" s="20"/>
      <c r="B83" s="20"/>
      <c r="C83" s="21"/>
      <c r="D83" s="384"/>
      <c r="E83" s="384"/>
      <c r="F83" s="384"/>
      <c r="I83" s="384"/>
      <c r="J83" s="384"/>
      <c r="K83" s="384"/>
      <c r="L83" s="384"/>
      <c r="M83" s="20"/>
      <c r="N83" s="20"/>
      <c r="O83" s="20"/>
      <c r="P83" s="20"/>
      <c r="Q83" s="20"/>
      <c r="R83" s="20"/>
      <c r="S83" s="20"/>
      <c r="T83" s="20"/>
      <c r="U83" s="20"/>
      <c r="V83" s="20"/>
    </row>
    <row r="84" spans="1:22" ht="32.25" customHeight="1">
      <c r="A84" s="34"/>
      <c r="B84" s="34"/>
      <c r="C84" s="21"/>
      <c r="D84" s="384"/>
      <c r="E84" s="384"/>
      <c r="F84" s="384"/>
      <c r="I84" s="384"/>
      <c r="J84" s="384"/>
      <c r="K84" s="384"/>
      <c r="L84" s="384"/>
      <c r="M84" s="20"/>
      <c r="N84" s="20"/>
      <c r="O84" s="20"/>
      <c r="P84" s="20"/>
      <c r="Q84" s="20"/>
      <c r="R84" s="20"/>
      <c r="S84" s="20"/>
      <c r="T84" s="20"/>
      <c r="U84" s="20"/>
      <c r="V84" s="20"/>
    </row>
    <row r="85" spans="1:22">
      <c r="A85" s="20"/>
      <c r="B85" s="20"/>
      <c r="C85" s="21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</row>
    <row r="86" spans="1:22">
      <c r="A86" s="20"/>
      <c r="B86" s="20"/>
      <c r="C86" s="21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</row>
    <row r="87" spans="1:22">
      <c r="A87" s="20"/>
      <c r="B87" s="20"/>
      <c r="C87" s="21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</row>
    <row r="88" spans="1:22">
      <c r="A88" s="20"/>
      <c r="B88" s="20"/>
      <c r="C88" s="21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 spans="1:22">
      <c r="A89" s="20"/>
      <c r="B89" s="20"/>
      <c r="C89" s="21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 spans="1:22">
      <c r="A90" s="20"/>
      <c r="B90" s="20"/>
      <c r="C90" s="21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 spans="1:22">
      <c r="A91" s="20"/>
      <c r="B91" s="20"/>
      <c r="C91" s="21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</row>
    <row r="92" spans="1:22">
      <c r="A92" s="20"/>
      <c r="B92" s="20"/>
      <c r="C92" s="21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</row>
    <row r="93" spans="1:22">
      <c r="A93" s="20"/>
      <c r="B93" s="20"/>
      <c r="C93" s="21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</row>
    <row r="94" spans="1:22">
      <c r="A94" s="20"/>
      <c r="B94" s="20"/>
      <c r="C94" s="21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</row>
    <row r="95" spans="1:22">
      <c r="A95" s="20"/>
      <c r="B95" s="20"/>
      <c r="C95" s="21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1:22">
      <c r="A96" s="20"/>
      <c r="B96" s="20"/>
      <c r="C96" s="21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 spans="1:22">
      <c r="A97" s="20"/>
      <c r="B97" s="20"/>
      <c r="C97" s="21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spans="1:22">
      <c r="A98" s="20"/>
      <c r="B98" s="20"/>
      <c r="C98" s="21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</row>
    <row r="99" spans="1:22">
      <c r="A99" s="20"/>
      <c r="B99" s="20"/>
      <c r="C99" s="21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spans="1:22">
      <c r="A100" s="20"/>
      <c r="B100" s="20"/>
      <c r="C100" s="21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</row>
    <row r="101" spans="1:22">
      <c r="A101" s="20"/>
      <c r="B101" s="20"/>
      <c r="C101" s="21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1:22">
      <c r="A102" s="20"/>
      <c r="B102" s="20"/>
      <c r="C102" s="21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1:22">
      <c r="A103" s="20"/>
      <c r="B103" s="20"/>
      <c r="C103" s="21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1:22">
      <c r="A104" s="20"/>
      <c r="B104" s="20"/>
      <c r="C104" s="21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1:22">
      <c r="A105" s="20"/>
      <c r="B105" s="20"/>
      <c r="C105" s="21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1:22">
      <c r="A106" s="20"/>
      <c r="B106" s="20"/>
      <c r="C106" s="21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1:22">
      <c r="A107" s="20"/>
      <c r="B107" s="20"/>
      <c r="C107" s="21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1:22">
      <c r="A108" s="20"/>
      <c r="B108" s="20"/>
      <c r="C108" s="21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spans="1:22">
      <c r="A109" s="20"/>
      <c r="B109" s="20"/>
      <c r="C109" s="21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spans="1:22">
      <c r="A110" s="20"/>
      <c r="B110" s="20"/>
      <c r="C110" s="21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spans="1:22">
      <c r="A111" s="20"/>
      <c r="B111" s="20"/>
      <c r="C111" s="21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spans="1:22">
      <c r="A112" s="20"/>
      <c r="B112" s="20"/>
      <c r="C112" s="21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spans="1:22">
      <c r="A113" s="20"/>
      <c r="B113" s="20"/>
      <c r="C113" s="21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spans="1:22">
      <c r="A114" s="20"/>
      <c r="B114" s="20"/>
      <c r="C114" s="21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spans="1:22">
      <c r="A115" s="20"/>
      <c r="B115" s="20"/>
      <c r="C115" s="21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spans="1:22">
      <c r="A116" s="20"/>
      <c r="B116" s="20"/>
      <c r="C116" s="21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 spans="1:22">
      <c r="A117" s="20"/>
      <c r="B117" s="20"/>
      <c r="C117" s="21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spans="1:22">
      <c r="A118" s="20"/>
      <c r="B118" s="20"/>
      <c r="C118" s="21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spans="1:22">
      <c r="A119" s="20"/>
      <c r="B119" s="20"/>
      <c r="C119" s="21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spans="1:22">
      <c r="A120" s="20"/>
      <c r="B120" s="20"/>
      <c r="C120" s="21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spans="1:22">
      <c r="A121" s="20"/>
      <c r="B121" s="20"/>
      <c r="C121" s="21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spans="1:22">
      <c r="A122" s="20"/>
      <c r="B122" s="20"/>
      <c r="C122" s="21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 spans="1:22">
      <c r="A123" s="20"/>
      <c r="B123" s="20"/>
      <c r="C123" s="21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spans="1:22">
      <c r="A124" s="20"/>
      <c r="B124" s="20"/>
      <c r="C124" s="21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 spans="1:22">
      <c r="A125" s="20"/>
      <c r="B125" s="20"/>
      <c r="C125" s="21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spans="1:22">
      <c r="A126" s="37"/>
      <c r="B126" s="37"/>
      <c r="C126" s="38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</row>
  </sheetData>
  <mergeCells count="65">
    <mergeCell ref="A80:H80"/>
    <mergeCell ref="A81:C81"/>
    <mergeCell ref="D83:F83"/>
    <mergeCell ref="I83:L83"/>
    <mergeCell ref="D84:F84"/>
    <mergeCell ref="I84:L84"/>
    <mergeCell ref="A74:E74"/>
    <mergeCell ref="A75:H75"/>
    <mergeCell ref="A76:O76"/>
    <mergeCell ref="A77:K78"/>
    <mergeCell ref="L77:O78"/>
    <mergeCell ref="A67:E67"/>
    <mergeCell ref="A68:E68"/>
    <mergeCell ref="A69:E69"/>
    <mergeCell ref="A70:E70"/>
    <mergeCell ref="A73:E73"/>
    <mergeCell ref="A71:E71"/>
    <mergeCell ref="A72:E72"/>
    <mergeCell ref="A62:E62"/>
    <mergeCell ref="A63:E63"/>
    <mergeCell ref="A64:E64"/>
    <mergeCell ref="A65:E65"/>
    <mergeCell ref="A66:E66"/>
    <mergeCell ref="A57:E57"/>
    <mergeCell ref="A58:E58"/>
    <mergeCell ref="A59:E59"/>
    <mergeCell ref="A60:E60"/>
    <mergeCell ref="A61:E61"/>
    <mergeCell ref="A51:E51"/>
    <mergeCell ref="A52:E52"/>
    <mergeCell ref="A54:K54"/>
    <mergeCell ref="A55:E55"/>
    <mergeCell ref="A56:E56"/>
    <mergeCell ref="A45:E45"/>
    <mergeCell ref="A46:E47"/>
    <mergeCell ref="A48:E48"/>
    <mergeCell ref="A49:E49"/>
    <mergeCell ref="A50:E50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13:V13"/>
    <mergeCell ref="A14:V14"/>
    <mergeCell ref="A15:O15"/>
    <mergeCell ref="A16:V16"/>
    <mergeCell ref="A17:V17"/>
    <mergeCell ref="A8:V8"/>
    <mergeCell ref="A9:N9"/>
    <mergeCell ref="A10:N10"/>
    <mergeCell ref="A11:V11"/>
    <mergeCell ref="A12:N12"/>
    <mergeCell ref="A1:V1"/>
    <mergeCell ref="A3:V3"/>
    <mergeCell ref="A5:V5"/>
    <mergeCell ref="A6:N6"/>
    <mergeCell ref="A7:N7"/>
  </mergeCells>
  <pageMargins left="0.51180555555555596" right="0.51180555555555596" top="0.63472222222222197" bottom="0.55138888888888904" header="0.511811023622047" footer="0.31527777777777799"/>
  <pageSetup paperSize="9" scale="27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2F5597"/>
    <pageSetUpPr fitToPage="1"/>
  </sheetPr>
  <dimension ref="A1:W99"/>
  <sheetViews>
    <sheetView topLeftCell="A12" zoomScaleNormal="100" workbookViewId="0">
      <selection activeCell="A3" sqref="A3:V3"/>
    </sheetView>
  </sheetViews>
  <sheetFormatPr defaultColWidth="8.7109375" defaultRowHeight="15"/>
  <cols>
    <col min="1" max="1" width="10.140625" style="1" customWidth="1"/>
    <col min="2" max="2" width="14.28515625" style="1" customWidth="1"/>
    <col min="3" max="3" width="16.7109375" style="2" customWidth="1"/>
    <col min="4" max="7" width="16.7109375" style="1" customWidth="1"/>
    <col min="8" max="8" width="18.85546875" style="1" customWidth="1"/>
    <col min="9" max="10" width="16.7109375" style="1" customWidth="1"/>
    <col min="11" max="11" width="17" style="1" customWidth="1"/>
    <col min="12" max="19" width="14.85546875" style="1" customWidth="1"/>
    <col min="20" max="21" width="16.140625" style="1" customWidth="1"/>
    <col min="22" max="22" width="14.85546875" style="1" customWidth="1"/>
  </cols>
  <sheetData>
    <row r="1" spans="1:23" ht="26.25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</row>
    <row r="2" spans="1:23" ht="6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  <c r="W2" s="4"/>
    </row>
    <row r="3" spans="1:23">
      <c r="A3" s="366" t="s">
        <v>247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4"/>
    </row>
    <row r="4" spans="1:23" ht="6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</row>
    <row r="5" spans="1:23">
      <c r="A5" s="367" t="s">
        <v>1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4"/>
    </row>
    <row r="6" spans="1:23">
      <c r="A6" s="368" t="s">
        <v>2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4"/>
      <c r="P6" s="4"/>
      <c r="Q6" s="4"/>
      <c r="R6" s="4"/>
      <c r="S6" s="4"/>
      <c r="T6" s="4"/>
      <c r="U6" s="4"/>
      <c r="V6" s="4"/>
      <c r="W6" s="4"/>
    </row>
    <row r="7" spans="1:23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4"/>
      <c r="P7" s="4"/>
      <c r="Q7" s="4"/>
      <c r="R7" s="4"/>
      <c r="S7" s="4"/>
      <c r="T7" s="4"/>
      <c r="U7" s="4"/>
      <c r="V7" s="4"/>
      <c r="W7" s="4"/>
    </row>
    <row r="8" spans="1:23">
      <c r="A8" s="367" t="s">
        <v>135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4"/>
    </row>
    <row r="9" spans="1:23">
      <c r="A9" s="368" t="s">
        <v>136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4"/>
      <c r="P9" s="4"/>
      <c r="Q9" s="4"/>
      <c r="R9" s="4"/>
      <c r="S9" s="4"/>
      <c r="T9" s="4"/>
      <c r="U9" s="4"/>
      <c r="V9" s="4"/>
      <c r="W9" s="4"/>
    </row>
    <row r="10" spans="1:23" ht="8.25" customHeight="1">
      <c r="A10" s="369"/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4"/>
      <c r="P10" s="4"/>
      <c r="Q10" s="4"/>
      <c r="R10" s="4"/>
      <c r="S10" s="4"/>
      <c r="T10" s="4"/>
      <c r="U10" s="4"/>
      <c r="V10" s="4"/>
      <c r="W10" s="4"/>
    </row>
    <row r="11" spans="1:23">
      <c r="A11" s="367" t="s">
        <v>152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4"/>
    </row>
    <row r="12" spans="1:23" ht="8.25" customHeight="1">
      <c r="A12" s="4"/>
      <c r="B12" s="4"/>
      <c r="C12" s="5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5.75" customHeight="1">
      <c r="A13" s="370" t="s">
        <v>173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4"/>
    </row>
    <row r="14" spans="1:23" ht="15.75" customHeight="1">
      <c r="A14" s="370" t="s">
        <v>174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4"/>
    </row>
    <row r="15" spans="1:23" ht="5.25" customHeight="1">
      <c r="A15" s="371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5"/>
      <c r="Q15" s="5"/>
      <c r="R15" s="5"/>
      <c r="S15" s="5"/>
      <c r="T15" s="5"/>
      <c r="U15" s="5"/>
      <c r="V15" s="5"/>
      <c r="W15" s="4"/>
    </row>
    <row r="16" spans="1:23" ht="13.5" customHeight="1">
      <c r="A16" s="370" t="s">
        <v>175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4"/>
    </row>
    <row r="17" spans="1:23" ht="25.5" customHeight="1">
      <c r="A17" s="370" t="s">
        <v>113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4"/>
    </row>
    <row r="18" spans="1:23" ht="15.75" customHeight="1">
      <c r="A18" s="372" t="s">
        <v>9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4"/>
    </row>
    <row r="19" spans="1:23" ht="15.75" customHeight="1">
      <c r="A19" s="388" t="s">
        <v>10</v>
      </c>
      <c r="B19" s="6"/>
      <c r="C19" s="374" t="s">
        <v>11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4"/>
    </row>
    <row r="20" spans="1:23" ht="90.75" customHeight="1">
      <c r="A20" s="388"/>
      <c r="B20" s="375" t="s">
        <v>12</v>
      </c>
      <c r="C20" s="376" t="s">
        <v>13</v>
      </c>
      <c r="D20" s="376" t="s">
        <v>14</v>
      </c>
      <c r="E20" s="376"/>
      <c r="F20" s="376"/>
      <c r="G20" s="376" t="s">
        <v>15</v>
      </c>
      <c r="H20" s="376"/>
      <c r="I20" s="376"/>
      <c r="J20" s="7" t="s">
        <v>16</v>
      </c>
      <c r="K20" s="376" t="s">
        <v>17</v>
      </c>
      <c r="L20" s="376"/>
      <c r="M20" s="376"/>
      <c r="N20" s="376"/>
      <c r="O20" s="376" t="s">
        <v>18</v>
      </c>
      <c r="P20" s="376"/>
      <c r="Q20" s="7" t="s">
        <v>19</v>
      </c>
      <c r="R20" s="376" t="s">
        <v>20</v>
      </c>
      <c r="S20" s="376"/>
      <c r="T20" s="376" t="s">
        <v>21</v>
      </c>
      <c r="U20" s="376"/>
      <c r="V20" s="376" t="s">
        <v>22</v>
      </c>
      <c r="W20" s="4"/>
    </row>
    <row r="21" spans="1:23" ht="41.25" customHeight="1">
      <c r="A21" s="388"/>
      <c r="B21" s="375"/>
      <c r="C21" s="376"/>
      <c r="D21" s="8" t="s">
        <v>23</v>
      </c>
      <c r="E21" s="8" t="s">
        <v>24</v>
      </c>
      <c r="F21" s="8" t="s">
        <v>25</v>
      </c>
      <c r="G21" s="8" t="s">
        <v>23</v>
      </c>
      <c r="H21" s="8" t="s">
        <v>24</v>
      </c>
      <c r="I21" s="8" t="s">
        <v>25</v>
      </c>
      <c r="J21" s="8" t="s">
        <v>23</v>
      </c>
      <c r="K21" s="8" t="s">
        <v>26</v>
      </c>
      <c r="L21" s="8" t="s">
        <v>23</v>
      </c>
      <c r="M21" s="8" t="s">
        <v>24</v>
      </c>
      <c r="N21" s="8" t="s">
        <v>25</v>
      </c>
      <c r="O21" s="8" t="s">
        <v>23</v>
      </c>
      <c r="P21" s="8" t="s">
        <v>24</v>
      </c>
      <c r="Q21" s="8"/>
      <c r="R21" s="8" t="s">
        <v>23</v>
      </c>
      <c r="S21" s="8" t="s">
        <v>24</v>
      </c>
      <c r="T21" s="8" t="s">
        <v>23</v>
      </c>
      <c r="U21" s="8" t="s">
        <v>27</v>
      </c>
      <c r="V21" s="376"/>
      <c r="W21" s="4"/>
    </row>
    <row r="22" spans="1:23">
      <c r="A22" s="9" t="s">
        <v>28</v>
      </c>
      <c r="B22" s="95"/>
      <c r="C22" s="44"/>
      <c r="D22" s="10"/>
      <c r="E22" s="10"/>
      <c r="F22" s="10"/>
      <c r="G22" s="11"/>
      <c r="H22" s="11"/>
      <c r="I22" s="45"/>
      <c r="J22" s="44"/>
      <c r="K22" s="45"/>
      <c r="L22" s="10"/>
      <c r="M22" s="10"/>
      <c r="N22" s="10"/>
      <c r="O22" s="11"/>
      <c r="P22" s="11"/>
      <c r="Q22" s="11"/>
      <c r="R22" s="11"/>
      <c r="S22" s="11"/>
      <c r="T22" s="11"/>
      <c r="U22" s="11"/>
      <c r="V22" s="10">
        <f t="shared" ref="V22:V33" si="0">L22+M22+N22+R22+S22+T22+U22</f>
        <v>0</v>
      </c>
      <c r="W22" s="4"/>
    </row>
    <row r="23" spans="1:23">
      <c r="A23" s="9" t="s">
        <v>29</v>
      </c>
      <c r="B23" s="13"/>
      <c r="C23" s="44"/>
      <c r="D23" s="10"/>
      <c r="E23" s="10"/>
      <c r="F23" s="10"/>
      <c r="G23" s="12"/>
      <c r="H23" s="11"/>
      <c r="I23" s="45"/>
      <c r="J23" s="44"/>
      <c r="K23" s="16"/>
      <c r="L23" s="10"/>
      <c r="M23" s="10"/>
      <c r="N23" s="10"/>
      <c r="O23" s="11"/>
      <c r="P23" s="11"/>
      <c r="Q23" s="11"/>
      <c r="R23" s="11"/>
      <c r="S23" s="11"/>
      <c r="T23" s="11"/>
      <c r="U23" s="11"/>
      <c r="V23" s="10">
        <f t="shared" si="0"/>
        <v>0</v>
      </c>
      <c r="W23" s="4"/>
    </row>
    <row r="24" spans="1:23">
      <c r="A24" s="9" t="s">
        <v>30</v>
      </c>
      <c r="B24" s="13"/>
      <c r="C24" s="44"/>
      <c r="D24" s="10"/>
      <c r="E24" s="10"/>
      <c r="F24" s="10"/>
      <c r="G24" s="12"/>
      <c r="H24" s="11"/>
      <c r="I24" s="45"/>
      <c r="J24" s="44"/>
      <c r="K24" s="16"/>
      <c r="L24" s="10"/>
      <c r="M24" s="10"/>
      <c r="N24" s="10"/>
      <c r="O24" s="11"/>
      <c r="P24" s="11"/>
      <c r="Q24" s="11"/>
      <c r="R24" s="11"/>
      <c r="S24" s="11"/>
      <c r="T24" s="11"/>
      <c r="U24" s="11"/>
      <c r="V24" s="10">
        <f t="shared" si="0"/>
        <v>0</v>
      </c>
      <c r="W24" s="4"/>
    </row>
    <row r="25" spans="1:23">
      <c r="A25" s="9" t="s">
        <v>31</v>
      </c>
      <c r="B25" s="13"/>
      <c r="C25" s="44"/>
      <c r="D25" s="10"/>
      <c r="E25" s="10"/>
      <c r="F25" s="10"/>
      <c r="G25" s="12"/>
      <c r="H25" s="11"/>
      <c r="I25" s="45"/>
      <c r="J25" s="45"/>
      <c r="K25" s="16"/>
      <c r="L25" s="10"/>
      <c r="M25" s="10"/>
      <c r="N25" s="10"/>
      <c r="O25" s="11"/>
      <c r="P25" s="11"/>
      <c r="Q25" s="11"/>
      <c r="R25" s="10">
        <v>84453.62</v>
      </c>
      <c r="S25" s="11"/>
      <c r="T25" s="11"/>
      <c r="U25" s="11"/>
      <c r="V25" s="10">
        <f t="shared" si="0"/>
        <v>84453.62</v>
      </c>
      <c r="W25" s="4"/>
    </row>
    <row r="26" spans="1:23">
      <c r="A26" s="9" t="s">
        <v>32</v>
      </c>
      <c r="B26" s="13"/>
      <c r="C26" s="44"/>
      <c r="D26" s="10"/>
      <c r="E26" s="10"/>
      <c r="F26" s="10"/>
      <c r="G26" s="12"/>
      <c r="H26" s="76"/>
      <c r="I26" s="45"/>
      <c r="J26" s="44"/>
      <c r="K26" s="16"/>
      <c r="L26" s="10"/>
      <c r="M26" s="10"/>
      <c r="N26" s="10"/>
      <c r="O26" s="11"/>
      <c r="P26" s="11"/>
      <c r="Q26" s="11"/>
      <c r="R26" s="10">
        <v>142624.41</v>
      </c>
      <c r="S26" s="11"/>
      <c r="T26" s="11"/>
      <c r="U26" s="11"/>
      <c r="V26" s="10">
        <f t="shared" si="0"/>
        <v>142624.41</v>
      </c>
      <c r="W26" s="4"/>
    </row>
    <row r="27" spans="1:23">
      <c r="A27" s="9" t="s">
        <v>33</v>
      </c>
      <c r="B27" s="13"/>
      <c r="C27" s="13"/>
      <c r="D27" s="10"/>
      <c r="E27" s="10"/>
      <c r="F27" s="10"/>
      <c r="G27" s="12"/>
      <c r="H27" s="76"/>
      <c r="I27" s="45"/>
      <c r="J27" s="44"/>
      <c r="K27" s="16"/>
      <c r="L27" s="10"/>
      <c r="M27" s="10"/>
      <c r="N27" s="10"/>
      <c r="O27" s="11"/>
      <c r="P27" s="11"/>
      <c r="Q27" s="11"/>
      <c r="R27" s="11"/>
      <c r="S27" s="11"/>
      <c r="T27" s="11"/>
      <c r="U27" s="11"/>
      <c r="V27" s="10">
        <f t="shared" si="0"/>
        <v>0</v>
      </c>
      <c r="W27" s="4"/>
    </row>
    <row r="28" spans="1:23">
      <c r="A28" s="9" t="s">
        <v>34</v>
      </c>
      <c r="B28" s="13"/>
      <c r="C28" s="44"/>
      <c r="D28" s="10"/>
      <c r="E28" s="10"/>
      <c r="F28" s="10"/>
      <c r="G28" s="12"/>
      <c r="H28" s="76"/>
      <c r="I28" s="45"/>
      <c r="J28" s="45"/>
      <c r="K28" s="16"/>
      <c r="L28" s="10"/>
      <c r="M28" s="10"/>
      <c r="N28" s="10"/>
      <c r="O28" s="11"/>
      <c r="P28" s="11"/>
      <c r="Q28" s="11"/>
      <c r="R28" s="11"/>
      <c r="S28" s="11"/>
      <c r="T28" s="11"/>
      <c r="U28" s="11"/>
      <c r="V28" s="10">
        <f t="shared" si="0"/>
        <v>0</v>
      </c>
      <c r="W28" s="4"/>
    </row>
    <row r="29" spans="1:23">
      <c r="A29" s="9" t="s">
        <v>35</v>
      </c>
      <c r="B29" s="13"/>
      <c r="C29" s="44"/>
      <c r="D29" s="10"/>
      <c r="E29" s="10"/>
      <c r="F29" s="10"/>
      <c r="G29" s="12"/>
      <c r="H29" s="76"/>
      <c r="I29" s="45"/>
      <c r="J29" s="45"/>
      <c r="K29" s="16"/>
      <c r="L29" s="10"/>
      <c r="M29" s="10"/>
      <c r="N29" s="10"/>
      <c r="O29" s="11"/>
      <c r="P29" s="11"/>
      <c r="Q29" s="11"/>
      <c r="R29" s="11"/>
      <c r="S29" s="11"/>
      <c r="T29" s="11"/>
      <c r="U29" s="11"/>
      <c r="V29" s="10">
        <f t="shared" si="0"/>
        <v>0</v>
      </c>
      <c r="W29" s="4"/>
    </row>
    <row r="30" spans="1:23">
      <c r="A30" s="9" t="s">
        <v>36</v>
      </c>
      <c r="B30" s="13"/>
      <c r="C30" s="44"/>
      <c r="D30" s="10"/>
      <c r="E30" s="10"/>
      <c r="F30" s="10"/>
      <c r="G30" s="12"/>
      <c r="H30" s="76"/>
      <c r="I30" s="45"/>
      <c r="J30" s="45"/>
      <c r="K30" s="16"/>
      <c r="L30" s="10"/>
      <c r="M30" s="10"/>
      <c r="N30" s="10"/>
      <c r="O30" s="11"/>
      <c r="P30" s="11"/>
      <c r="Q30" s="11"/>
      <c r="R30" s="11"/>
      <c r="S30" s="11"/>
      <c r="T30" s="11"/>
      <c r="U30" s="11"/>
      <c r="V30" s="10">
        <f t="shared" si="0"/>
        <v>0</v>
      </c>
      <c r="W30" s="4"/>
    </row>
    <row r="31" spans="1:23">
      <c r="A31" s="9" t="s">
        <v>37</v>
      </c>
      <c r="B31" s="13"/>
      <c r="C31" s="13"/>
      <c r="D31" s="10"/>
      <c r="E31" s="10"/>
      <c r="F31" s="10"/>
      <c r="G31" s="12"/>
      <c r="H31" s="12"/>
      <c r="I31" s="45"/>
      <c r="J31" s="44"/>
      <c r="K31" s="16"/>
      <c r="L31" s="10"/>
      <c r="M31" s="10"/>
      <c r="N31" s="10"/>
      <c r="O31" s="11"/>
      <c r="P31" s="11"/>
      <c r="Q31" s="11"/>
      <c r="R31" s="11"/>
      <c r="S31" s="11"/>
      <c r="T31" s="11"/>
      <c r="U31" s="11"/>
      <c r="V31" s="10">
        <f t="shared" si="0"/>
        <v>0</v>
      </c>
      <c r="W31" s="4"/>
    </row>
    <row r="32" spans="1:23">
      <c r="A32" s="9" t="s">
        <v>38</v>
      </c>
      <c r="B32" s="13"/>
      <c r="C32" s="44"/>
      <c r="D32" s="10"/>
      <c r="E32" s="10"/>
      <c r="F32" s="10"/>
      <c r="G32" s="12"/>
      <c r="H32" s="12"/>
      <c r="I32" s="45"/>
      <c r="J32" s="45"/>
      <c r="K32" s="16"/>
      <c r="L32" s="10"/>
      <c r="M32" s="10"/>
      <c r="N32" s="10"/>
      <c r="O32" s="11"/>
      <c r="P32" s="11"/>
      <c r="Q32" s="11"/>
      <c r="R32" s="11"/>
      <c r="S32" s="11"/>
      <c r="T32" s="11"/>
      <c r="U32" s="11"/>
      <c r="V32" s="10">
        <f t="shared" si="0"/>
        <v>0</v>
      </c>
      <c r="W32" s="4"/>
    </row>
    <row r="33" spans="1:23">
      <c r="A33" s="17" t="s">
        <v>39</v>
      </c>
      <c r="B33" s="13"/>
      <c r="C33" s="13"/>
      <c r="D33" s="10"/>
      <c r="E33" s="10"/>
      <c r="F33" s="10"/>
      <c r="G33" s="12"/>
      <c r="H33" s="11"/>
      <c r="I33" s="45"/>
      <c r="J33" s="44"/>
      <c r="K33" s="16"/>
      <c r="L33" s="10"/>
      <c r="M33" s="10"/>
      <c r="N33" s="10"/>
      <c r="O33" s="11"/>
      <c r="P33" s="11"/>
      <c r="Q33" s="11"/>
      <c r="R33" s="11"/>
      <c r="S33" s="11"/>
      <c r="T33" s="11"/>
      <c r="U33" s="11"/>
      <c r="V33" s="10">
        <f t="shared" si="0"/>
        <v>0</v>
      </c>
      <c r="W33" s="4"/>
    </row>
    <row r="34" spans="1:23">
      <c r="A34" s="18"/>
      <c r="B34" s="19">
        <f t="shared" ref="B34:J34" si="1">SUM(B22:B33)</f>
        <v>0</v>
      </c>
      <c r="C34" s="19">
        <f t="shared" si="1"/>
        <v>0</v>
      </c>
      <c r="D34" s="19">
        <f t="shared" si="1"/>
        <v>0</v>
      </c>
      <c r="E34" s="19">
        <f t="shared" si="1"/>
        <v>0</v>
      </c>
      <c r="F34" s="19">
        <f t="shared" si="1"/>
        <v>0</v>
      </c>
      <c r="G34" s="19">
        <f t="shared" si="1"/>
        <v>0</v>
      </c>
      <c r="H34" s="19">
        <f t="shared" si="1"/>
        <v>0</v>
      </c>
      <c r="I34" s="19">
        <f t="shared" si="1"/>
        <v>0</v>
      </c>
      <c r="J34" s="19">
        <f t="shared" si="1"/>
        <v>0</v>
      </c>
      <c r="K34" s="19"/>
      <c r="L34" s="19">
        <f t="shared" ref="L34:V34" si="2">SUM(L22:L33)</f>
        <v>0</v>
      </c>
      <c r="M34" s="19">
        <f t="shared" si="2"/>
        <v>0</v>
      </c>
      <c r="N34" s="19">
        <f t="shared" si="2"/>
        <v>0</v>
      </c>
      <c r="O34" s="19">
        <f t="shared" si="2"/>
        <v>0</v>
      </c>
      <c r="P34" s="19">
        <f t="shared" si="2"/>
        <v>0</v>
      </c>
      <c r="Q34" s="19">
        <f t="shared" si="2"/>
        <v>0</v>
      </c>
      <c r="R34" s="19">
        <f t="shared" si="2"/>
        <v>227078.03</v>
      </c>
      <c r="S34" s="19">
        <f t="shared" si="2"/>
        <v>0</v>
      </c>
      <c r="T34" s="19">
        <f t="shared" si="2"/>
        <v>0</v>
      </c>
      <c r="U34" s="19">
        <f t="shared" si="2"/>
        <v>0</v>
      </c>
      <c r="V34" s="19">
        <f t="shared" si="2"/>
        <v>227078.03</v>
      </c>
      <c r="W34" s="4"/>
    </row>
    <row r="35" spans="1:23">
      <c r="A35" s="20"/>
      <c r="B35" s="20"/>
      <c r="C35" s="21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4"/>
    </row>
    <row r="36" spans="1:23" ht="39.75" customHeight="1">
      <c r="A36" s="377" t="s">
        <v>40</v>
      </c>
      <c r="B36" s="377"/>
      <c r="C36" s="377"/>
      <c r="D36" s="377"/>
      <c r="E36" s="377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4"/>
    </row>
    <row r="37" spans="1:23" ht="15" customHeight="1">
      <c r="A37" s="378" t="s">
        <v>41</v>
      </c>
      <c r="B37" s="378"/>
      <c r="C37" s="378"/>
      <c r="D37" s="378"/>
      <c r="E37" s="378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4"/>
    </row>
    <row r="38" spans="1:23" ht="30.75" customHeight="1">
      <c r="A38" s="379" t="s">
        <v>42</v>
      </c>
      <c r="B38" s="379"/>
      <c r="C38" s="379"/>
      <c r="D38" s="379"/>
      <c r="E38" s="379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4"/>
    </row>
    <row r="39" spans="1:23" ht="18" customHeight="1">
      <c r="A39" s="379" t="s">
        <v>43</v>
      </c>
      <c r="B39" s="379"/>
      <c r="C39" s="379"/>
      <c r="D39" s="379"/>
      <c r="E39" s="37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4"/>
    </row>
    <row r="40" spans="1:23" ht="18" customHeight="1">
      <c r="A40" s="379" t="s">
        <v>44</v>
      </c>
      <c r="B40" s="379"/>
      <c r="C40" s="379"/>
      <c r="D40" s="379"/>
      <c r="E40" s="379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4"/>
    </row>
    <row r="41" spans="1:23" ht="18" customHeight="1">
      <c r="A41" s="379" t="s">
        <v>45</v>
      </c>
      <c r="B41" s="379"/>
      <c r="C41" s="379"/>
      <c r="D41" s="379"/>
      <c r="E41" s="379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4"/>
    </row>
    <row r="42" spans="1:23" ht="18" customHeight="1">
      <c r="A42" s="379" t="s">
        <v>46</v>
      </c>
      <c r="B42" s="379"/>
      <c r="C42" s="379"/>
      <c r="D42" s="379"/>
      <c r="E42" s="379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4"/>
    </row>
    <row r="43" spans="1:23">
      <c r="A43" s="20"/>
      <c r="B43" s="20"/>
      <c r="C43" s="21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4"/>
    </row>
    <row r="44" spans="1:23" ht="15.75" customHeight="1">
      <c r="A44" s="377" t="s">
        <v>47</v>
      </c>
      <c r="B44" s="377"/>
      <c r="C44" s="377"/>
      <c r="D44" s="377"/>
      <c r="E44" s="377"/>
      <c r="F44" s="377"/>
      <c r="G44" s="377"/>
      <c r="H44" s="377"/>
      <c r="I44" s="377"/>
      <c r="J44" s="377"/>
      <c r="K44" s="377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4"/>
    </row>
    <row r="45" spans="1:23" ht="38.25" customHeight="1">
      <c r="A45" s="378" t="s">
        <v>41</v>
      </c>
      <c r="B45" s="378"/>
      <c r="C45" s="378"/>
      <c r="D45" s="378"/>
      <c r="E45" s="378"/>
      <c r="F45" s="23" t="s">
        <v>48</v>
      </c>
      <c r="G45" s="23" t="s">
        <v>49</v>
      </c>
      <c r="H45" s="23" t="s">
        <v>50</v>
      </c>
      <c r="I45" s="23" t="s">
        <v>141</v>
      </c>
      <c r="J45" s="23" t="s">
        <v>142</v>
      </c>
      <c r="K45" s="23" t="s">
        <v>53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4"/>
    </row>
    <row r="46" spans="1:23" ht="15.75" customHeight="1">
      <c r="A46" s="379" t="s">
        <v>54</v>
      </c>
      <c r="B46" s="379"/>
      <c r="C46" s="379"/>
      <c r="D46" s="379"/>
      <c r="E46" s="379"/>
      <c r="F46" s="88"/>
      <c r="G46" s="24"/>
      <c r="H46" s="24"/>
      <c r="I46" s="85"/>
      <c r="J46" s="85"/>
      <c r="K46" s="24"/>
      <c r="L46" s="20"/>
      <c r="M46" s="20"/>
      <c r="N46" s="20"/>
      <c r="O46" s="20"/>
      <c r="P46" s="25"/>
      <c r="Q46" s="20"/>
      <c r="R46" s="20"/>
      <c r="S46" s="20"/>
      <c r="T46" s="20"/>
      <c r="U46" s="20"/>
      <c r="V46" s="20"/>
      <c r="W46" s="4"/>
    </row>
    <row r="47" spans="1:23" ht="17.25" customHeight="1">
      <c r="A47" s="379" t="s">
        <v>55</v>
      </c>
      <c r="B47" s="379"/>
      <c r="C47" s="379"/>
      <c r="D47" s="379"/>
      <c r="E47" s="379"/>
      <c r="F47" s="88"/>
      <c r="G47" s="24"/>
      <c r="H47" s="24"/>
      <c r="I47" s="85"/>
      <c r="J47" s="85"/>
      <c r="K47" s="24"/>
      <c r="L47" s="20"/>
      <c r="M47" s="20"/>
      <c r="N47" s="20"/>
      <c r="O47" s="20"/>
      <c r="P47" s="25"/>
      <c r="Q47" s="20"/>
      <c r="R47" s="20"/>
      <c r="S47" s="20"/>
      <c r="T47" s="20"/>
      <c r="U47" s="20"/>
      <c r="V47" s="20"/>
      <c r="W47" s="4"/>
    </row>
    <row r="48" spans="1:23" ht="25.5" customHeight="1">
      <c r="A48" s="379" t="s">
        <v>57</v>
      </c>
      <c r="B48" s="379"/>
      <c r="C48" s="379"/>
      <c r="D48" s="379"/>
      <c r="E48" s="379"/>
      <c r="F48" s="48"/>
      <c r="G48" s="27"/>
      <c r="H48" s="28"/>
      <c r="I48" s="29"/>
      <c r="J48" s="29"/>
      <c r="K48" s="27"/>
      <c r="L48" s="20"/>
      <c r="M48" s="20"/>
      <c r="N48" s="20"/>
      <c r="O48" s="20"/>
      <c r="P48" s="25"/>
      <c r="Q48" s="20"/>
      <c r="R48" s="20"/>
      <c r="S48" s="20"/>
      <c r="T48" s="20"/>
      <c r="U48" s="20"/>
      <c r="V48" s="20"/>
      <c r="W48" s="4"/>
    </row>
    <row r="49" spans="1:23" ht="38.25" customHeight="1">
      <c r="A49" s="379" t="s">
        <v>79</v>
      </c>
      <c r="B49" s="379"/>
      <c r="C49" s="379"/>
      <c r="D49" s="379"/>
      <c r="E49" s="379"/>
      <c r="F49" s="48"/>
      <c r="G49" s="27"/>
      <c r="H49" s="28"/>
      <c r="I49" s="29"/>
      <c r="J49" s="29"/>
      <c r="K49" s="30"/>
      <c r="L49" s="20"/>
      <c r="M49" s="20"/>
      <c r="N49" s="20"/>
      <c r="O49" s="20"/>
      <c r="P49" s="25"/>
      <c r="Q49" s="20"/>
      <c r="R49" s="20"/>
      <c r="S49" s="20"/>
      <c r="T49" s="20"/>
      <c r="U49" s="20"/>
      <c r="V49" s="20"/>
      <c r="W49" s="4"/>
    </row>
    <row r="50" spans="1:23" ht="15.75" customHeight="1">
      <c r="A50" s="379" t="s">
        <v>61</v>
      </c>
      <c r="B50" s="379"/>
      <c r="C50" s="379"/>
      <c r="D50" s="379"/>
      <c r="E50" s="379"/>
      <c r="F50" s="89"/>
      <c r="G50" s="90"/>
      <c r="H50" s="90"/>
      <c r="I50" s="91"/>
      <c r="J50" s="91"/>
      <c r="K50" s="90"/>
      <c r="L50" s="20"/>
      <c r="M50" s="20"/>
      <c r="N50" s="20"/>
      <c r="O50" s="20"/>
      <c r="P50" s="25"/>
      <c r="Q50" s="20"/>
      <c r="R50" s="20"/>
      <c r="S50" s="20"/>
      <c r="T50" s="20"/>
      <c r="U50" s="20"/>
      <c r="V50" s="20"/>
      <c r="W50" s="4"/>
    </row>
    <row r="51" spans="1:23" ht="15.75" customHeight="1">
      <c r="A51" s="379" t="s">
        <v>62</v>
      </c>
      <c r="B51" s="379"/>
      <c r="C51" s="379"/>
      <c r="D51" s="379"/>
      <c r="E51" s="379"/>
      <c r="F51" s="88"/>
      <c r="G51" s="24"/>
      <c r="H51" s="24"/>
      <c r="I51" s="85"/>
      <c r="J51" s="85"/>
      <c r="K51" s="24"/>
      <c r="L51" s="20"/>
      <c r="M51" s="20"/>
      <c r="N51" s="20"/>
      <c r="O51" s="20"/>
      <c r="P51" s="25"/>
      <c r="Q51" s="20"/>
      <c r="R51" s="20"/>
      <c r="S51" s="20"/>
      <c r="T51" s="20"/>
      <c r="U51" s="20"/>
      <c r="V51" s="20"/>
      <c r="W51" s="4"/>
    </row>
    <row r="52" spans="1:23" ht="15.75" customHeight="1">
      <c r="A52" s="380" t="s">
        <v>63</v>
      </c>
      <c r="B52" s="380"/>
      <c r="C52" s="380"/>
      <c r="D52" s="380"/>
      <c r="E52" s="380"/>
      <c r="F52" s="92">
        <f>SUM(F46:F51)</f>
        <v>0</v>
      </c>
      <c r="G52" s="32"/>
      <c r="H52" s="33"/>
      <c r="I52" s="33"/>
      <c r="J52" s="33"/>
      <c r="K52" s="33"/>
      <c r="L52" s="20"/>
      <c r="M52" s="20"/>
      <c r="N52" s="20"/>
      <c r="O52" s="20"/>
      <c r="P52" s="25"/>
      <c r="Q52" s="20"/>
      <c r="R52" s="20"/>
      <c r="S52" s="20"/>
      <c r="T52" s="20"/>
      <c r="U52" s="20"/>
      <c r="V52" s="20"/>
      <c r="W52" s="4"/>
    </row>
    <row r="53" spans="1:23" ht="15.75" customHeight="1">
      <c r="A53" s="381" t="s">
        <v>64</v>
      </c>
      <c r="B53" s="381"/>
      <c r="C53" s="381"/>
      <c r="D53" s="381"/>
      <c r="E53" s="381"/>
      <c r="F53" s="381"/>
      <c r="G53" s="381"/>
      <c r="H53" s="381"/>
      <c r="I53" s="25"/>
      <c r="J53" s="25"/>
      <c r="K53" s="25"/>
      <c r="L53" s="20"/>
      <c r="M53" s="20"/>
      <c r="N53" s="20"/>
      <c r="O53" s="20"/>
      <c r="P53" s="25"/>
      <c r="Q53" s="20"/>
      <c r="R53" s="20"/>
      <c r="S53" s="20"/>
      <c r="T53" s="20"/>
      <c r="U53" s="20"/>
      <c r="V53" s="20"/>
      <c r="W53" s="4"/>
    </row>
    <row r="54" spans="1:23">
      <c r="A54" s="382"/>
      <c r="B54" s="382"/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2"/>
      <c r="N54" s="382"/>
      <c r="O54" s="382"/>
      <c r="P54" s="20"/>
      <c r="Q54" s="20"/>
      <c r="R54" s="20"/>
      <c r="S54" s="20"/>
      <c r="T54" s="20"/>
      <c r="U54" s="20"/>
      <c r="V54" s="20"/>
      <c r="W54" s="4"/>
    </row>
    <row r="55" spans="1:23" ht="39.75" customHeight="1">
      <c r="A55" s="385" t="s">
        <v>176</v>
      </c>
      <c r="B55" s="385"/>
      <c r="C55" s="385"/>
      <c r="D55" s="385"/>
      <c r="E55" s="385"/>
      <c r="F55" s="385"/>
      <c r="G55" s="385"/>
      <c r="H55" s="385"/>
      <c r="I55" s="385"/>
      <c r="J55" s="385"/>
      <c r="K55" s="385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4"/>
    </row>
    <row r="56" spans="1:23">
      <c r="A56" s="20"/>
      <c r="B56" s="20"/>
      <c r="C56" s="21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4"/>
    </row>
    <row r="57" spans="1:23" ht="15" customHeight="1">
      <c r="A57" s="381" t="s">
        <v>144</v>
      </c>
      <c r="B57" s="381"/>
      <c r="C57" s="381"/>
      <c r="D57" s="381"/>
      <c r="E57" s="381"/>
      <c r="F57" s="381"/>
      <c r="G57" s="381"/>
      <c r="H57" s="381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4"/>
    </row>
    <row r="58" spans="1:23">
      <c r="A58" s="20"/>
      <c r="B58" s="20"/>
      <c r="C58" s="21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4"/>
    </row>
    <row r="59" spans="1:23">
      <c r="A59" s="20"/>
      <c r="B59" s="20"/>
      <c r="C59" s="21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4"/>
    </row>
    <row r="60" spans="1:23">
      <c r="A60" s="20"/>
      <c r="B60" s="20"/>
      <c r="C60" s="21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4"/>
    </row>
    <row r="61" spans="1:23" ht="15" customHeight="1">
      <c r="A61" s="20"/>
      <c r="B61" s="20"/>
      <c r="C61" s="21"/>
      <c r="D61" s="383"/>
      <c r="E61" s="383"/>
      <c r="F61" s="383"/>
      <c r="I61" s="383"/>
      <c r="J61" s="383"/>
      <c r="K61" s="383"/>
      <c r="L61" s="383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4"/>
    </row>
    <row r="62" spans="1:23" ht="33" customHeight="1">
      <c r="A62" s="20"/>
      <c r="B62" s="20"/>
      <c r="C62" s="21"/>
      <c r="D62" s="383"/>
      <c r="E62" s="383"/>
      <c r="F62" s="383"/>
      <c r="I62" s="383"/>
      <c r="J62" s="383"/>
      <c r="K62" s="383"/>
      <c r="L62" s="383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4"/>
    </row>
    <row r="63" spans="1:23">
      <c r="A63" s="20"/>
      <c r="B63" s="20"/>
      <c r="C63" s="21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4"/>
    </row>
    <row r="64" spans="1:23">
      <c r="A64" s="20"/>
      <c r="B64" s="20"/>
      <c r="C64" s="21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4"/>
    </row>
    <row r="65" spans="1:23">
      <c r="A65" s="20"/>
      <c r="B65" s="20"/>
      <c r="C65" s="21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4"/>
    </row>
    <row r="66" spans="1:23">
      <c r="A66" s="20"/>
      <c r="B66" s="20"/>
      <c r="C66" s="21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4"/>
    </row>
    <row r="67" spans="1:23">
      <c r="A67" s="20"/>
      <c r="B67" s="20"/>
      <c r="C67" s="21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4"/>
    </row>
    <row r="68" spans="1:23">
      <c r="A68" s="20"/>
      <c r="B68" s="20"/>
      <c r="C68" s="21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4"/>
    </row>
    <row r="69" spans="1:23">
      <c r="A69" s="20"/>
      <c r="B69" s="20"/>
      <c r="C69" s="21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4"/>
    </row>
    <row r="70" spans="1:23">
      <c r="A70" s="20"/>
      <c r="B70" s="20"/>
      <c r="C70" s="21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4"/>
    </row>
    <row r="71" spans="1:23">
      <c r="A71" s="20"/>
      <c r="B71" s="20"/>
      <c r="C71" s="21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4"/>
    </row>
    <row r="72" spans="1:23">
      <c r="A72" s="20"/>
      <c r="B72" s="20"/>
      <c r="C72" s="21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4"/>
    </row>
    <row r="73" spans="1:23">
      <c r="A73" s="20"/>
      <c r="B73" s="20"/>
      <c r="C73" s="21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4"/>
    </row>
    <row r="74" spans="1:23">
      <c r="A74" s="20"/>
      <c r="B74" s="20"/>
      <c r="C74" s="21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4"/>
    </row>
    <row r="75" spans="1:23">
      <c r="A75" s="37"/>
      <c r="B75" s="37"/>
      <c r="C75" s="38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</row>
    <row r="76" spans="1:23">
      <c r="A76" s="37"/>
      <c r="B76" s="37"/>
      <c r="C76" s="38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</row>
    <row r="77" spans="1:23">
      <c r="A77" s="37"/>
      <c r="B77" s="37"/>
      <c r="C77" s="38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</row>
    <row r="78" spans="1:23">
      <c r="A78" s="37"/>
      <c r="B78" s="37"/>
      <c r="C78" s="38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</row>
    <row r="79" spans="1:23">
      <c r="A79" s="37"/>
      <c r="B79" s="37"/>
      <c r="C79" s="38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</row>
    <row r="80" spans="1:23">
      <c r="A80" s="37"/>
      <c r="B80" s="37"/>
      <c r="C80" s="3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</row>
    <row r="81" spans="1:22">
      <c r="A81" s="37"/>
      <c r="B81" s="37"/>
      <c r="C81" s="38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</row>
    <row r="82" spans="1:22">
      <c r="A82" s="37"/>
      <c r="B82" s="37"/>
      <c r="C82" s="38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</row>
    <row r="83" spans="1:22">
      <c r="A83" s="37"/>
      <c r="B83" s="37"/>
      <c r="C83" s="38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</row>
    <row r="84" spans="1:22">
      <c r="A84" s="37"/>
      <c r="B84" s="37"/>
      <c r="C84" s="38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</row>
    <row r="85" spans="1:22">
      <c r="A85" s="37"/>
      <c r="B85" s="37"/>
      <c r="C85" s="38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</row>
    <row r="86" spans="1:22">
      <c r="A86" s="37"/>
      <c r="B86" s="37"/>
      <c r="C86" s="38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</row>
    <row r="87" spans="1:22">
      <c r="A87" s="37"/>
      <c r="B87" s="37"/>
      <c r="C87" s="38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</row>
    <row r="88" spans="1:22">
      <c r="A88" s="37"/>
      <c r="B88" s="37"/>
      <c r="C88" s="38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</row>
    <row r="89" spans="1:22">
      <c r="A89" s="37"/>
      <c r="B89" s="37"/>
      <c r="C89" s="38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</row>
    <row r="90" spans="1:22">
      <c r="A90" s="37"/>
      <c r="B90" s="37"/>
      <c r="C90" s="38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</row>
    <row r="91" spans="1:22">
      <c r="A91" s="37"/>
      <c r="B91" s="37"/>
      <c r="C91" s="38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</row>
    <row r="92" spans="1:22">
      <c r="A92" s="37"/>
      <c r="B92" s="37"/>
      <c r="C92" s="38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</row>
    <row r="93" spans="1:22">
      <c r="A93" s="37"/>
      <c r="B93" s="37"/>
      <c r="C93" s="38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</row>
    <row r="94" spans="1:22">
      <c r="A94" s="37"/>
      <c r="B94" s="37"/>
      <c r="C94" s="38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</row>
    <row r="95" spans="1:22">
      <c r="A95" s="37"/>
      <c r="B95" s="37"/>
      <c r="C95" s="38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</row>
    <row r="96" spans="1:22">
      <c r="A96" s="37"/>
      <c r="B96" s="37"/>
      <c r="C96" s="38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</row>
    <row r="97" spans="1:22">
      <c r="A97" s="37"/>
      <c r="B97" s="37"/>
      <c r="C97" s="38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</row>
    <row r="98" spans="1:22">
      <c r="A98" s="37"/>
      <c r="B98" s="37"/>
      <c r="C98" s="38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</row>
    <row r="99" spans="1:22">
      <c r="A99" s="37"/>
      <c r="B99" s="37"/>
      <c r="C99" s="38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</row>
  </sheetData>
  <mergeCells count="50">
    <mergeCell ref="D61:F61"/>
    <mergeCell ref="I61:L61"/>
    <mergeCell ref="D62:F62"/>
    <mergeCell ref="I62:L62"/>
    <mergeCell ref="A52:E52"/>
    <mergeCell ref="A53:H53"/>
    <mergeCell ref="A54:O54"/>
    <mergeCell ref="A55:K55"/>
    <mergeCell ref="A57:H57"/>
    <mergeCell ref="A47:E47"/>
    <mergeCell ref="A48:E48"/>
    <mergeCell ref="A49:E49"/>
    <mergeCell ref="A50:E50"/>
    <mergeCell ref="A51:E51"/>
    <mergeCell ref="A41:E41"/>
    <mergeCell ref="A42:E42"/>
    <mergeCell ref="A44:K44"/>
    <mergeCell ref="A45:E45"/>
    <mergeCell ref="A46:E46"/>
    <mergeCell ref="A36:E36"/>
    <mergeCell ref="A37:E37"/>
    <mergeCell ref="A38:E38"/>
    <mergeCell ref="A39:E39"/>
    <mergeCell ref="A40:E40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14:V14"/>
    <mergeCell ref="A15:O15"/>
    <mergeCell ref="A16:V16"/>
    <mergeCell ref="A17:V17"/>
    <mergeCell ref="A18:V18"/>
    <mergeCell ref="A8:V8"/>
    <mergeCell ref="A9:N9"/>
    <mergeCell ref="A10:N10"/>
    <mergeCell ref="A11:V11"/>
    <mergeCell ref="A13:V13"/>
    <mergeCell ref="A1:V1"/>
    <mergeCell ref="A3:V3"/>
    <mergeCell ref="A5:V5"/>
    <mergeCell ref="A6:N6"/>
    <mergeCell ref="A7:N7"/>
  </mergeCells>
  <pageMargins left="0.51180555555555596" right="0.51180555555555596" top="0.63472222222222197" bottom="0.78749999999999998" header="0.511811023622047" footer="0.51180555555555596"/>
  <pageSetup paperSize="9" scale="40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filterMode="1"/>
  <dimension ref="A3:Z173"/>
  <sheetViews>
    <sheetView zoomScale="86" zoomScaleNormal="86" workbookViewId="0">
      <selection activeCell="M184" sqref="M184"/>
    </sheetView>
  </sheetViews>
  <sheetFormatPr defaultColWidth="9.140625" defaultRowHeight="15"/>
  <cols>
    <col min="1" max="1" width="13.7109375" style="101" customWidth="1"/>
    <col min="2" max="2" width="17" style="101" customWidth="1"/>
    <col min="3" max="3" width="12.140625" style="101" hidden="1" customWidth="1"/>
    <col min="4" max="4" width="13.5703125" style="101" customWidth="1"/>
    <col min="5" max="5" width="16.7109375" style="101" customWidth="1"/>
    <col min="6" max="6" width="11.140625" style="101" customWidth="1"/>
    <col min="7" max="7" width="15.140625" style="101" customWidth="1"/>
    <col min="8" max="11" width="14" style="101" customWidth="1"/>
    <col min="12" max="12" width="14" style="101" hidden="1" customWidth="1"/>
    <col min="13" max="14" width="14.28515625" style="101" customWidth="1"/>
    <col min="15" max="15" width="16" style="101" customWidth="1"/>
    <col min="16" max="16" width="19.42578125" style="101" hidden="1" customWidth="1"/>
    <col min="17" max="17" width="17.7109375" style="101" hidden="1" customWidth="1"/>
    <col min="18" max="19" width="20.42578125" style="101" hidden="1" customWidth="1"/>
    <col min="20" max="20" width="14.140625" style="101" customWidth="1"/>
    <col min="21" max="21" width="13.85546875" style="101" hidden="1" customWidth="1"/>
    <col min="22" max="22" width="15.28515625" style="101" hidden="1" customWidth="1"/>
    <col min="23" max="23" width="15" style="101" customWidth="1"/>
    <col min="24" max="24" width="15.7109375" style="101" hidden="1" customWidth="1"/>
    <col min="25" max="25" width="14.85546875" style="101" customWidth="1"/>
    <col min="26" max="26" width="13" style="101" customWidth="1"/>
    <col min="27" max="16384" width="9.140625" style="101"/>
  </cols>
  <sheetData>
    <row r="3" spans="1:26" ht="120">
      <c r="A3" s="102" t="s">
        <v>177</v>
      </c>
      <c r="B3" s="103" t="s">
        <v>178</v>
      </c>
      <c r="C3" s="102" t="s">
        <v>179</v>
      </c>
      <c r="D3" s="102" t="s">
        <v>180</v>
      </c>
      <c r="E3" s="104" t="s">
        <v>181</v>
      </c>
      <c r="F3" s="105" t="s">
        <v>182</v>
      </c>
      <c r="G3" s="106" t="s">
        <v>183</v>
      </c>
      <c r="H3" s="107" t="s">
        <v>184</v>
      </c>
      <c r="I3" s="107" t="s">
        <v>185</v>
      </c>
      <c r="J3" s="107" t="s">
        <v>186</v>
      </c>
      <c r="K3" s="107" t="s">
        <v>187</v>
      </c>
      <c r="L3" s="107" t="s">
        <v>188</v>
      </c>
      <c r="M3" s="107" t="s">
        <v>189</v>
      </c>
      <c r="N3" s="107" t="s">
        <v>190</v>
      </c>
      <c r="O3" s="108" t="s">
        <v>191</v>
      </c>
      <c r="P3" s="109" t="s">
        <v>192</v>
      </c>
      <c r="Q3" s="107" t="s">
        <v>193</v>
      </c>
      <c r="R3" s="107" t="s">
        <v>194</v>
      </c>
      <c r="S3" s="107" t="s">
        <v>195</v>
      </c>
      <c r="T3" s="107" t="s">
        <v>196</v>
      </c>
      <c r="U3" s="110" t="s">
        <v>197</v>
      </c>
      <c r="V3" s="111" t="s">
        <v>198</v>
      </c>
      <c r="W3" s="112" t="s">
        <v>199</v>
      </c>
      <c r="X3" s="113" t="s">
        <v>200</v>
      </c>
      <c r="Y3" s="114" t="s">
        <v>201</v>
      </c>
      <c r="Z3" s="115" t="s">
        <v>202</v>
      </c>
    </row>
    <row r="4" spans="1:26" ht="15.75" hidden="1">
      <c r="A4" s="116" t="s">
        <v>203</v>
      </c>
      <c r="B4" s="117" t="s">
        <v>204</v>
      </c>
      <c r="C4" s="118">
        <v>2024</v>
      </c>
      <c r="D4" s="119" t="s">
        <v>205</v>
      </c>
      <c r="E4" s="120">
        <v>20050192.370000001</v>
      </c>
      <c r="F4" s="121">
        <v>3361584.05</v>
      </c>
      <c r="G4" s="122">
        <f t="shared" ref="G4:G35" si="0">E4-F4</f>
        <v>16688608.32</v>
      </c>
      <c r="H4" s="122">
        <v>3353833.22</v>
      </c>
      <c r="I4" s="122">
        <v>3353833.22</v>
      </c>
      <c r="J4" s="122">
        <v>320970.71000000002</v>
      </c>
      <c r="K4" s="123"/>
      <c r="L4" s="123"/>
      <c r="M4" s="122">
        <v>210871.94</v>
      </c>
      <c r="N4" s="124">
        <v>114324.13</v>
      </c>
      <c r="O4" s="125"/>
      <c r="P4" s="124"/>
      <c r="Q4" s="124"/>
      <c r="R4" s="124"/>
      <c r="S4" s="124"/>
      <c r="T4" s="126">
        <v>4000000</v>
      </c>
      <c r="U4" s="127">
        <v>925606.45</v>
      </c>
      <c r="V4" s="128">
        <v>16975798.82</v>
      </c>
      <c r="W4" s="129">
        <v>16050192.369999999</v>
      </c>
      <c r="X4" s="130">
        <v>45292</v>
      </c>
      <c r="Y4" s="131">
        <v>16975798.82</v>
      </c>
      <c r="Z4" s="132">
        <v>0</v>
      </c>
    </row>
    <row r="5" spans="1:26" ht="15.75" hidden="1">
      <c r="A5" s="116" t="s">
        <v>203</v>
      </c>
      <c r="B5" s="117" t="s">
        <v>204</v>
      </c>
      <c r="C5" s="118">
        <v>2024</v>
      </c>
      <c r="D5" s="133" t="s">
        <v>206</v>
      </c>
      <c r="E5" s="129">
        <v>20050192.370000001</v>
      </c>
      <c r="F5" s="121">
        <v>3361584.05</v>
      </c>
      <c r="G5" s="122">
        <f t="shared" si="0"/>
        <v>16688608.32</v>
      </c>
      <c r="H5" s="122">
        <v>3192929.37</v>
      </c>
      <c r="I5" s="122">
        <v>3192929.37</v>
      </c>
      <c r="J5" s="122">
        <v>318714.89</v>
      </c>
      <c r="K5" s="134">
        <v>176405.51</v>
      </c>
      <c r="L5" s="126"/>
      <c r="M5" s="122">
        <v>162310.22</v>
      </c>
      <c r="N5" s="124">
        <v>132875.59</v>
      </c>
      <c r="O5" s="125"/>
      <c r="P5" s="124"/>
      <c r="Q5" s="124"/>
      <c r="R5" s="124"/>
      <c r="S5" s="124"/>
      <c r="T5" s="123">
        <v>3983235.58</v>
      </c>
      <c r="U5" s="135">
        <v>946145.11</v>
      </c>
      <c r="V5" s="136">
        <v>17013101.899999999</v>
      </c>
      <c r="W5" s="129">
        <v>16066956.789999999</v>
      </c>
      <c r="X5" s="130">
        <v>45323</v>
      </c>
      <c r="Y5" s="131">
        <v>17013101.899999999</v>
      </c>
      <c r="Z5" s="132">
        <v>0</v>
      </c>
    </row>
    <row r="6" spans="1:26" ht="15.75" hidden="1">
      <c r="A6" s="116" t="s">
        <v>203</v>
      </c>
      <c r="B6" s="117" t="s">
        <v>204</v>
      </c>
      <c r="C6" s="118">
        <v>2024</v>
      </c>
      <c r="D6" s="133" t="s">
        <v>207</v>
      </c>
      <c r="E6" s="129">
        <v>8020076.9500000002</v>
      </c>
      <c r="F6" s="137">
        <v>1344633.62</v>
      </c>
      <c r="G6" s="122">
        <f t="shared" si="0"/>
        <v>6675443.3300000001</v>
      </c>
      <c r="H6" s="138">
        <v>1344633.62</v>
      </c>
      <c r="I6" s="138">
        <v>1673857.76</v>
      </c>
      <c r="J6" s="122">
        <v>272529.53999999998</v>
      </c>
      <c r="K6" s="134"/>
      <c r="L6" s="126"/>
      <c r="M6" s="122">
        <v>79296.960000000006</v>
      </c>
      <c r="N6" s="139"/>
      <c r="O6" s="124"/>
      <c r="P6" s="124"/>
      <c r="Q6" s="124"/>
      <c r="R6" s="124"/>
      <c r="S6" s="124"/>
      <c r="T6" s="123">
        <v>2025684.26</v>
      </c>
      <c r="U6" s="135">
        <v>822817.51</v>
      </c>
      <c r="V6" s="136">
        <v>6817210.2000000002</v>
      </c>
      <c r="W6" s="140">
        <v>5994392.6900000004</v>
      </c>
      <c r="X6" s="130">
        <v>45352</v>
      </c>
      <c r="Y6" s="131">
        <v>6817210.2000000002</v>
      </c>
      <c r="Z6" s="132">
        <v>0</v>
      </c>
    </row>
    <row r="7" spans="1:26" ht="15.75" hidden="1">
      <c r="A7" s="116" t="s">
        <v>203</v>
      </c>
      <c r="B7" s="117" t="s">
        <v>204</v>
      </c>
      <c r="C7" s="118">
        <v>2024</v>
      </c>
      <c r="D7" s="117" t="s">
        <v>207</v>
      </c>
      <c r="E7" s="129">
        <v>10053865.226</v>
      </c>
      <c r="F7" s="137">
        <v>2016950.43</v>
      </c>
      <c r="G7" s="122">
        <f t="shared" si="0"/>
        <v>8036914.7960000001</v>
      </c>
      <c r="H7" s="122">
        <v>1959250.77</v>
      </c>
      <c r="I7" s="122">
        <v>1959250.77</v>
      </c>
      <c r="J7" s="138"/>
      <c r="K7" s="141">
        <v>57699.659999999902</v>
      </c>
      <c r="L7" s="126"/>
      <c r="M7" s="142">
        <v>89503.9</v>
      </c>
      <c r="N7" s="139"/>
      <c r="O7" s="124"/>
      <c r="P7" s="124"/>
      <c r="Q7" s="124"/>
      <c r="R7" s="124"/>
      <c r="S7" s="124"/>
      <c r="T7" s="123">
        <v>2106454.33</v>
      </c>
      <c r="U7" s="135">
        <v>0</v>
      </c>
      <c r="V7" s="136">
        <v>7947410.8959999997</v>
      </c>
      <c r="W7" s="140">
        <v>7947410.8959999997</v>
      </c>
      <c r="X7" s="130"/>
      <c r="Y7" s="131">
        <v>7886914.7999999998</v>
      </c>
      <c r="Z7" s="132">
        <v>60496.095999999903</v>
      </c>
    </row>
    <row r="8" spans="1:26" ht="15.75" hidden="1">
      <c r="A8" s="116" t="s">
        <v>203</v>
      </c>
      <c r="B8" s="117" t="s">
        <v>204</v>
      </c>
      <c r="C8" s="118">
        <v>2024</v>
      </c>
      <c r="D8" s="117" t="s">
        <v>208</v>
      </c>
      <c r="E8" s="129">
        <v>17413441.16</v>
      </c>
      <c r="F8" s="143">
        <v>3361584.05</v>
      </c>
      <c r="G8" s="122">
        <f t="shared" si="0"/>
        <v>14051857.109999999</v>
      </c>
      <c r="H8" s="144"/>
      <c r="I8" s="138">
        <v>3700000</v>
      </c>
      <c r="J8" s="138"/>
      <c r="K8" s="123"/>
      <c r="L8" s="126"/>
      <c r="M8" s="145">
        <v>250000</v>
      </c>
      <c r="N8" s="139"/>
      <c r="O8" s="124"/>
      <c r="P8" s="146"/>
      <c r="Q8" s="125"/>
      <c r="R8" s="125"/>
      <c r="S8" s="125"/>
      <c r="T8" s="123">
        <v>3950000</v>
      </c>
      <c r="U8" s="147">
        <v>0</v>
      </c>
      <c r="V8" s="136">
        <v>13463441.16</v>
      </c>
      <c r="W8" s="148">
        <v>13463441.16</v>
      </c>
      <c r="X8" s="149">
        <v>45383</v>
      </c>
      <c r="Y8" s="131">
        <v>13323441.16</v>
      </c>
      <c r="Z8" s="132">
        <v>140000</v>
      </c>
    </row>
    <row r="9" spans="1:26" ht="15.75" hidden="1">
      <c r="A9" s="116" t="s">
        <v>203</v>
      </c>
      <c r="B9" s="117" t="s">
        <v>204</v>
      </c>
      <c r="C9" s="118">
        <v>2024</v>
      </c>
      <c r="D9" s="117" t="s">
        <v>209</v>
      </c>
      <c r="E9" s="129">
        <v>17413441.16</v>
      </c>
      <c r="F9" s="150">
        <v>3361584.05</v>
      </c>
      <c r="G9" s="122">
        <f t="shared" si="0"/>
        <v>14051857.109999999</v>
      </c>
      <c r="H9" s="151"/>
      <c r="I9" s="152">
        <v>3800000</v>
      </c>
      <c r="J9" s="152"/>
      <c r="K9" s="153"/>
      <c r="L9" s="154"/>
      <c r="M9" s="155">
        <v>250000</v>
      </c>
      <c r="N9" s="156"/>
      <c r="O9" s="157"/>
      <c r="P9" s="156"/>
      <c r="Q9" s="158"/>
      <c r="R9" s="158"/>
      <c r="S9" s="158"/>
      <c r="T9" s="123">
        <v>4050000</v>
      </c>
      <c r="U9" s="147">
        <v>0</v>
      </c>
      <c r="V9" s="136">
        <v>13363441.16</v>
      </c>
      <c r="W9" s="148">
        <v>13363441.16</v>
      </c>
      <c r="X9" s="149">
        <v>45413</v>
      </c>
      <c r="Y9" s="131">
        <v>13223441.16</v>
      </c>
      <c r="Z9" s="132">
        <v>140000</v>
      </c>
    </row>
    <row r="10" spans="1:26" ht="15.75" hidden="1">
      <c r="A10" s="159" t="s">
        <v>203</v>
      </c>
      <c r="B10" s="160" t="s">
        <v>204</v>
      </c>
      <c r="C10" s="161">
        <v>2024</v>
      </c>
      <c r="D10" s="160" t="s">
        <v>210</v>
      </c>
      <c r="E10" s="120">
        <v>19456041.870000001</v>
      </c>
      <c r="F10" s="137">
        <v>3361584.05</v>
      </c>
      <c r="G10" s="122">
        <f t="shared" si="0"/>
        <v>16094457.82</v>
      </c>
      <c r="H10" s="144"/>
      <c r="I10" s="138">
        <v>3800000</v>
      </c>
      <c r="J10" s="138"/>
      <c r="K10" s="123"/>
      <c r="L10" s="126"/>
      <c r="M10" s="145">
        <v>250000</v>
      </c>
      <c r="N10" s="139"/>
      <c r="O10" s="124"/>
      <c r="P10" s="124"/>
      <c r="Q10" s="124"/>
      <c r="R10" s="124"/>
      <c r="S10" s="124"/>
      <c r="T10" s="126">
        <v>4050000</v>
      </c>
      <c r="U10" s="127">
        <v>0</v>
      </c>
      <c r="V10" s="128">
        <v>15406041.869999999</v>
      </c>
      <c r="W10" s="140">
        <v>15406041.869999999</v>
      </c>
      <c r="X10" s="130"/>
      <c r="Y10" s="162"/>
      <c r="Z10" s="163"/>
    </row>
    <row r="11" spans="1:26" ht="15.75" hidden="1">
      <c r="A11" s="116" t="s">
        <v>203</v>
      </c>
      <c r="B11" s="117" t="s">
        <v>204</v>
      </c>
      <c r="C11" s="118">
        <v>2024</v>
      </c>
      <c r="D11" s="117" t="s">
        <v>211</v>
      </c>
      <c r="E11" s="129">
        <v>19456041.870000001</v>
      </c>
      <c r="F11" s="137">
        <v>3361584.05</v>
      </c>
      <c r="G11" s="122">
        <f t="shared" si="0"/>
        <v>16094457.82</v>
      </c>
      <c r="H11" s="144"/>
      <c r="I11" s="138">
        <v>3800000</v>
      </c>
      <c r="J11" s="138"/>
      <c r="K11" s="123"/>
      <c r="L11" s="126"/>
      <c r="M11" s="145">
        <v>250000</v>
      </c>
      <c r="N11" s="139"/>
      <c r="O11" s="124"/>
      <c r="P11" s="124"/>
      <c r="Q11" s="124"/>
      <c r="R11" s="124"/>
      <c r="S11" s="124"/>
      <c r="T11" s="123">
        <v>4050000</v>
      </c>
      <c r="U11" s="135">
        <v>0</v>
      </c>
      <c r="V11" s="136">
        <v>15406041.869999999</v>
      </c>
      <c r="W11" s="140">
        <v>15406041.869999999</v>
      </c>
      <c r="X11" s="130"/>
      <c r="Y11" s="131"/>
      <c r="Z11" s="132"/>
    </row>
    <row r="12" spans="1:26" ht="15.75" hidden="1">
      <c r="A12" s="116" t="s">
        <v>203</v>
      </c>
      <c r="B12" s="117" t="s">
        <v>204</v>
      </c>
      <c r="C12" s="118">
        <v>2024</v>
      </c>
      <c r="D12" s="117" t="s">
        <v>212</v>
      </c>
      <c r="E12" s="129">
        <v>19456041.870000001</v>
      </c>
      <c r="F12" s="137">
        <v>3361584.05</v>
      </c>
      <c r="G12" s="122">
        <f t="shared" si="0"/>
        <v>16094457.82</v>
      </c>
      <c r="H12" s="144"/>
      <c r="I12" s="138">
        <v>3800000</v>
      </c>
      <c r="J12" s="138"/>
      <c r="K12" s="123"/>
      <c r="L12" s="126"/>
      <c r="M12" s="145">
        <v>250000</v>
      </c>
      <c r="N12" s="139"/>
      <c r="O12" s="124"/>
      <c r="P12" s="124"/>
      <c r="Q12" s="124"/>
      <c r="R12" s="124"/>
      <c r="S12" s="124"/>
      <c r="T12" s="123">
        <v>4050000</v>
      </c>
      <c r="U12" s="135">
        <v>0</v>
      </c>
      <c r="V12" s="136">
        <v>15406041.869999999</v>
      </c>
      <c r="W12" s="140">
        <v>15406041.869999999</v>
      </c>
      <c r="X12" s="130"/>
      <c r="Y12" s="131"/>
      <c r="Z12" s="132"/>
    </row>
    <row r="13" spans="1:26" ht="15.75" hidden="1">
      <c r="A13" s="116" t="s">
        <v>203</v>
      </c>
      <c r="B13" s="117" t="s">
        <v>204</v>
      </c>
      <c r="C13" s="118">
        <v>2024</v>
      </c>
      <c r="D13" s="117" t="s">
        <v>213</v>
      </c>
      <c r="E13" s="129">
        <v>18642230.57</v>
      </c>
      <c r="F13" s="137">
        <v>3361584.05</v>
      </c>
      <c r="G13" s="122">
        <f t="shared" si="0"/>
        <v>15280646.52</v>
      </c>
      <c r="H13" s="144"/>
      <c r="I13" s="138">
        <v>3800000</v>
      </c>
      <c r="J13" s="138"/>
      <c r="K13" s="123"/>
      <c r="L13" s="126"/>
      <c r="M13" s="145">
        <v>250000</v>
      </c>
      <c r="N13" s="139"/>
      <c r="O13" s="124"/>
      <c r="P13" s="124"/>
      <c r="Q13" s="124"/>
      <c r="R13" s="124"/>
      <c r="S13" s="124"/>
      <c r="T13" s="123">
        <v>4050000</v>
      </c>
      <c r="U13" s="135">
        <v>0</v>
      </c>
      <c r="V13" s="136">
        <v>14592230.57</v>
      </c>
      <c r="W13" s="140">
        <v>14592230.57</v>
      </c>
      <c r="X13" s="130"/>
      <c r="Y13" s="131"/>
      <c r="Z13" s="132"/>
    </row>
    <row r="14" spans="1:26" ht="15.75" hidden="1">
      <c r="A14" s="116" t="s">
        <v>203</v>
      </c>
      <c r="B14" s="117" t="s">
        <v>204</v>
      </c>
      <c r="C14" s="118">
        <v>2024</v>
      </c>
      <c r="D14" s="117" t="s">
        <v>214</v>
      </c>
      <c r="E14" s="129">
        <v>18642230.57</v>
      </c>
      <c r="F14" s="137">
        <v>3361584.05</v>
      </c>
      <c r="G14" s="122">
        <f t="shared" si="0"/>
        <v>15280646.52</v>
      </c>
      <c r="H14" s="144"/>
      <c r="I14" s="138">
        <v>3800000</v>
      </c>
      <c r="J14" s="138"/>
      <c r="K14" s="123"/>
      <c r="L14" s="126"/>
      <c r="M14" s="145">
        <v>250000</v>
      </c>
      <c r="N14" s="139"/>
      <c r="O14" s="124"/>
      <c r="P14" s="124"/>
      <c r="Q14" s="124"/>
      <c r="R14" s="124"/>
      <c r="S14" s="124"/>
      <c r="T14" s="123">
        <v>4050000</v>
      </c>
      <c r="U14" s="135">
        <v>0</v>
      </c>
      <c r="V14" s="136">
        <v>14592230.57</v>
      </c>
      <c r="W14" s="140">
        <v>14592230.57</v>
      </c>
      <c r="X14" s="130"/>
      <c r="Y14" s="131"/>
      <c r="Z14" s="132"/>
    </row>
    <row r="15" spans="1:26" ht="15.75" hidden="1">
      <c r="A15" s="116" t="s">
        <v>203</v>
      </c>
      <c r="B15" s="117" t="s">
        <v>204</v>
      </c>
      <c r="C15" s="118">
        <v>2024</v>
      </c>
      <c r="D15" s="117" t="s">
        <v>215</v>
      </c>
      <c r="E15" s="129">
        <v>17963343.399999999</v>
      </c>
      <c r="F15" s="137">
        <v>3361584.05</v>
      </c>
      <c r="G15" s="122">
        <f t="shared" si="0"/>
        <v>14601759.349999998</v>
      </c>
      <c r="H15" s="144"/>
      <c r="I15" s="138">
        <v>3800000</v>
      </c>
      <c r="J15" s="138"/>
      <c r="K15" s="123"/>
      <c r="L15" s="126"/>
      <c r="M15" s="145">
        <v>250000</v>
      </c>
      <c r="N15" s="139"/>
      <c r="O15" s="124"/>
      <c r="P15" s="124"/>
      <c r="Q15" s="124"/>
      <c r="R15" s="124"/>
      <c r="S15" s="124"/>
      <c r="T15" s="123">
        <v>4050000</v>
      </c>
      <c r="U15" s="135">
        <v>0</v>
      </c>
      <c r="V15" s="136">
        <v>13913343.4</v>
      </c>
      <c r="W15" s="140">
        <v>13913343.4</v>
      </c>
      <c r="X15" s="130"/>
      <c r="Y15" s="131"/>
      <c r="Z15" s="132"/>
    </row>
    <row r="16" spans="1:26" ht="15.75" hidden="1">
      <c r="A16" s="116" t="s">
        <v>203</v>
      </c>
      <c r="B16" s="117" t="s">
        <v>204</v>
      </c>
      <c r="C16" s="118">
        <v>2024</v>
      </c>
      <c r="D16" s="117" t="s">
        <v>216</v>
      </c>
      <c r="E16" s="129">
        <v>17963343.399999999</v>
      </c>
      <c r="F16" s="137">
        <v>3361584.05</v>
      </c>
      <c r="G16" s="122">
        <f t="shared" si="0"/>
        <v>14601759.349999998</v>
      </c>
      <c r="H16" s="144"/>
      <c r="I16" s="138">
        <v>3800000</v>
      </c>
      <c r="J16" s="138"/>
      <c r="K16" s="123"/>
      <c r="L16" s="126"/>
      <c r="M16" s="145">
        <v>250000</v>
      </c>
      <c r="N16" s="139"/>
      <c r="O16" s="124"/>
      <c r="P16" s="124"/>
      <c r="Q16" s="124"/>
      <c r="R16" s="124"/>
      <c r="S16" s="124"/>
      <c r="T16" s="123">
        <v>4050000</v>
      </c>
      <c r="U16" s="135">
        <v>0</v>
      </c>
      <c r="V16" s="136">
        <v>13913343.4</v>
      </c>
      <c r="W16" s="140">
        <v>13913343.4</v>
      </c>
      <c r="X16" s="130"/>
      <c r="Y16" s="131"/>
      <c r="Z16" s="132"/>
    </row>
    <row r="17" spans="1:26" ht="15.75" hidden="1">
      <c r="A17" s="164"/>
      <c r="B17" s="165" t="s">
        <v>217</v>
      </c>
      <c r="C17" s="166">
        <v>2024</v>
      </c>
      <c r="D17" s="167" t="s">
        <v>205</v>
      </c>
      <c r="E17" s="168">
        <v>12104730.66</v>
      </c>
      <c r="F17" s="169">
        <v>2665318.6</v>
      </c>
      <c r="G17" s="122">
        <f t="shared" si="0"/>
        <v>9439412.0600000005</v>
      </c>
      <c r="H17" s="170">
        <v>2644540.04</v>
      </c>
      <c r="I17" s="170">
        <v>2644540.04</v>
      </c>
      <c r="J17" s="170">
        <v>24193.119999999999</v>
      </c>
      <c r="K17" s="171"/>
      <c r="L17" s="172"/>
      <c r="M17" s="122">
        <v>90000</v>
      </c>
      <c r="N17" s="124"/>
      <c r="O17" s="124"/>
      <c r="P17" s="124"/>
      <c r="Q17" s="124"/>
      <c r="R17" s="124"/>
      <c r="S17" s="124"/>
      <c r="T17" s="125">
        <v>2758733.16</v>
      </c>
      <c r="U17" s="147">
        <v>0</v>
      </c>
      <c r="V17" s="147">
        <v>9345997.5</v>
      </c>
      <c r="W17" s="169"/>
      <c r="X17" s="130">
        <v>45292</v>
      </c>
      <c r="Y17" s="131">
        <v>9345997.5</v>
      </c>
      <c r="Z17" s="132">
        <v>0</v>
      </c>
    </row>
    <row r="18" spans="1:26" ht="15.75" hidden="1">
      <c r="A18" s="164"/>
      <c r="B18" s="165" t="s">
        <v>217</v>
      </c>
      <c r="C18" s="166">
        <v>2024</v>
      </c>
      <c r="D18" s="167" t="s">
        <v>206</v>
      </c>
      <c r="E18" s="168">
        <v>12102776.310000001</v>
      </c>
      <c r="F18" s="169">
        <v>2665318.6</v>
      </c>
      <c r="G18" s="122">
        <f t="shared" si="0"/>
        <v>9437457.7100000009</v>
      </c>
      <c r="H18" s="122">
        <v>2582236.2400000002</v>
      </c>
      <c r="I18" s="122">
        <v>2582236.2400000002</v>
      </c>
      <c r="J18" s="122">
        <v>24636.58</v>
      </c>
      <c r="K18" s="134">
        <v>103860.92</v>
      </c>
      <c r="L18" s="173"/>
      <c r="M18" s="170">
        <v>88728.77</v>
      </c>
      <c r="N18" s="124"/>
      <c r="O18" s="124"/>
      <c r="P18" s="124"/>
      <c r="Q18" s="124"/>
      <c r="R18" s="124"/>
      <c r="S18" s="124"/>
      <c r="T18" s="125">
        <v>2799462.51</v>
      </c>
      <c r="U18" s="147">
        <v>0</v>
      </c>
      <c r="V18" s="147">
        <v>9303313.8000000007</v>
      </c>
      <c r="W18" s="169"/>
      <c r="X18" s="130">
        <v>45323</v>
      </c>
      <c r="Y18" s="131">
        <v>9303313.8000000007</v>
      </c>
      <c r="Z18" s="132">
        <v>0</v>
      </c>
    </row>
    <row r="19" spans="1:26" ht="15.75" hidden="1">
      <c r="A19" s="164"/>
      <c r="B19" s="165" t="s">
        <v>217</v>
      </c>
      <c r="C19" s="166">
        <v>2024</v>
      </c>
      <c r="D19" s="167" t="s">
        <v>207</v>
      </c>
      <c r="E19" s="168">
        <v>11808208.699999999</v>
      </c>
      <c r="F19" s="169">
        <v>2665318.6</v>
      </c>
      <c r="G19" s="122">
        <f t="shared" si="0"/>
        <v>9142890.0999999996</v>
      </c>
      <c r="H19" s="170">
        <v>2622737.5099999998</v>
      </c>
      <c r="I19" s="170">
        <v>2657396.0699999998</v>
      </c>
      <c r="J19" s="122">
        <v>28775.53</v>
      </c>
      <c r="K19" s="141">
        <v>42581.090000000302</v>
      </c>
      <c r="L19" s="173"/>
      <c r="M19" s="174">
        <v>77366.899999999994</v>
      </c>
      <c r="N19" s="124"/>
      <c r="O19" s="124">
        <v>272346.53000000003</v>
      </c>
      <c r="P19" s="124"/>
      <c r="Q19" s="124"/>
      <c r="R19" s="124"/>
      <c r="S19" s="124"/>
      <c r="T19" s="125">
        <v>3078466.12</v>
      </c>
      <c r="U19" s="147">
        <v>0</v>
      </c>
      <c r="V19" s="136">
        <v>8729742.5800000001</v>
      </c>
      <c r="W19" s="140">
        <v>8729742.5800000001</v>
      </c>
      <c r="X19" s="130">
        <v>45352</v>
      </c>
      <c r="Y19" s="131">
        <v>8611203.6099999994</v>
      </c>
      <c r="Z19" s="132">
        <v>118538.970000003</v>
      </c>
    </row>
    <row r="20" spans="1:26" ht="15.75" hidden="1">
      <c r="A20" s="164"/>
      <c r="B20" s="165" t="s">
        <v>217</v>
      </c>
      <c r="C20" s="166">
        <v>2024</v>
      </c>
      <c r="D20" s="167" t="s">
        <v>208</v>
      </c>
      <c r="E20" s="168">
        <v>11808208.699999999</v>
      </c>
      <c r="F20" s="168">
        <v>2665318.6</v>
      </c>
      <c r="G20" s="122">
        <f t="shared" si="0"/>
        <v>9142890.0999999996</v>
      </c>
      <c r="H20" s="175"/>
      <c r="I20" s="170">
        <v>2850000</v>
      </c>
      <c r="J20" s="176"/>
      <c r="K20" s="177"/>
      <c r="L20" s="173"/>
      <c r="M20" s="170">
        <v>120000</v>
      </c>
      <c r="N20" s="124"/>
      <c r="O20" s="124"/>
      <c r="P20" s="124"/>
      <c r="Q20" s="124"/>
      <c r="R20" s="124"/>
      <c r="S20" s="124"/>
      <c r="T20" s="125">
        <v>2970000</v>
      </c>
      <c r="U20" s="147">
        <v>0</v>
      </c>
      <c r="V20" s="136">
        <v>8838208.6999999993</v>
      </c>
      <c r="W20" s="140">
        <v>8838208.6999999993</v>
      </c>
      <c r="X20" s="130">
        <v>45383</v>
      </c>
      <c r="Y20" s="131">
        <v>8838208.6999999993</v>
      </c>
      <c r="Z20" s="132">
        <v>0</v>
      </c>
    </row>
    <row r="21" spans="1:26" ht="15.75" hidden="1">
      <c r="A21" s="178"/>
      <c r="B21" s="117" t="s">
        <v>217</v>
      </c>
      <c r="C21" s="179">
        <v>2024</v>
      </c>
      <c r="D21" s="180" t="s">
        <v>209</v>
      </c>
      <c r="E21" s="129">
        <v>11808208.699999999</v>
      </c>
      <c r="F21" s="181">
        <v>2665318.6</v>
      </c>
      <c r="G21" s="122">
        <f t="shared" si="0"/>
        <v>9142890.0999999996</v>
      </c>
      <c r="H21" s="182"/>
      <c r="I21" s="183">
        <v>3000000</v>
      </c>
      <c r="J21" s="184"/>
      <c r="K21" s="185"/>
      <c r="L21" s="186"/>
      <c r="M21" s="183">
        <v>90000</v>
      </c>
      <c r="N21" s="157"/>
      <c r="O21" s="157"/>
      <c r="P21" s="156"/>
      <c r="Q21" s="158"/>
      <c r="R21" s="158"/>
      <c r="S21" s="158"/>
      <c r="T21" s="123">
        <v>3090000</v>
      </c>
      <c r="U21" s="147">
        <v>0</v>
      </c>
      <c r="V21" s="136">
        <v>8718208.6999999993</v>
      </c>
      <c r="W21" s="148">
        <v>8718208.6999999993</v>
      </c>
      <c r="X21" s="149">
        <v>45413</v>
      </c>
      <c r="Y21" s="131">
        <v>8718208.6999999993</v>
      </c>
      <c r="Z21" s="132">
        <v>0</v>
      </c>
    </row>
    <row r="22" spans="1:26" ht="15.75" hidden="1">
      <c r="A22" s="164"/>
      <c r="B22" s="165" t="s">
        <v>217</v>
      </c>
      <c r="C22" s="166">
        <v>2024</v>
      </c>
      <c r="D22" s="187" t="s">
        <v>210</v>
      </c>
      <c r="E22" s="169">
        <v>11808208.699999999</v>
      </c>
      <c r="F22" s="169">
        <v>2665318.6</v>
      </c>
      <c r="G22" s="122">
        <f t="shared" si="0"/>
        <v>9142890.0999999996</v>
      </c>
      <c r="H22" s="175"/>
      <c r="I22" s="170">
        <v>3000000</v>
      </c>
      <c r="J22" s="176"/>
      <c r="K22" s="177"/>
      <c r="L22" s="173"/>
      <c r="M22" s="170">
        <v>90000</v>
      </c>
      <c r="N22" s="124"/>
      <c r="O22" s="124"/>
      <c r="P22" s="124"/>
      <c r="Q22" s="124"/>
      <c r="R22" s="124"/>
      <c r="S22" s="124"/>
      <c r="T22" s="124">
        <v>3090000</v>
      </c>
      <c r="U22" s="188">
        <v>0</v>
      </c>
      <c r="V22" s="188">
        <v>8718208.6999999993</v>
      </c>
      <c r="W22" s="169"/>
      <c r="X22" s="130"/>
      <c r="Y22" s="162"/>
      <c r="Z22" s="163"/>
    </row>
    <row r="23" spans="1:26" ht="15.75" hidden="1">
      <c r="A23" s="164"/>
      <c r="B23" s="165" t="s">
        <v>217</v>
      </c>
      <c r="C23" s="166">
        <v>2024</v>
      </c>
      <c r="D23" s="167" t="s">
        <v>211</v>
      </c>
      <c r="E23" s="168">
        <v>11808208.699999999</v>
      </c>
      <c r="F23" s="169">
        <v>2665318.6</v>
      </c>
      <c r="G23" s="122">
        <f t="shared" si="0"/>
        <v>9142890.0999999996</v>
      </c>
      <c r="H23" s="175"/>
      <c r="I23" s="170">
        <v>3000000</v>
      </c>
      <c r="J23" s="176"/>
      <c r="K23" s="177"/>
      <c r="L23" s="173"/>
      <c r="M23" s="170">
        <v>90000</v>
      </c>
      <c r="N23" s="124"/>
      <c r="O23" s="124"/>
      <c r="P23" s="124"/>
      <c r="Q23" s="124"/>
      <c r="R23" s="124"/>
      <c r="S23" s="124"/>
      <c r="T23" s="125">
        <v>3090000</v>
      </c>
      <c r="U23" s="147">
        <v>0</v>
      </c>
      <c r="V23" s="147">
        <v>8718208.6999999993</v>
      </c>
      <c r="W23" s="169"/>
      <c r="X23" s="130"/>
      <c r="Y23" s="131"/>
      <c r="Z23" s="132"/>
    </row>
    <row r="24" spans="1:26" ht="15.75" hidden="1">
      <c r="A24" s="164"/>
      <c r="B24" s="165" t="s">
        <v>217</v>
      </c>
      <c r="C24" s="166">
        <v>2024</v>
      </c>
      <c r="D24" s="167" t="s">
        <v>212</v>
      </c>
      <c r="E24" s="168">
        <v>11808208.699999999</v>
      </c>
      <c r="F24" s="169">
        <v>2665318.6</v>
      </c>
      <c r="G24" s="122">
        <f t="shared" si="0"/>
        <v>9142890.0999999996</v>
      </c>
      <c r="H24" s="175"/>
      <c r="I24" s="170">
        <v>3000000</v>
      </c>
      <c r="J24" s="176"/>
      <c r="K24" s="177"/>
      <c r="L24" s="173"/>
      <c r="M24" s="170">
        <v>90000</v>
      </c>
      <c r="N24" s="124"/>
      <c r="O24" s="124"/>
      <c r="P24" s="124"/>
      <c r="Q24" s="124"/>
      <c r="R24" s="124"/>
      <c r="S24" s="124"/>
      <c r="T24" s="125">
        <v>3090000</v>
      </c>
      <c r="U24" s="147">
        <v>0</v>
      </c>
      <c r="V24" s="147">
        <v>8718208.6999999993</v>
      </c>
      <c r="W24" s="169"/>
      <c r="X24" s="130"/>
      <c r="Y24" s="131"/>
      <c r="Z24" s="132"/>
    </row>
    <row r="25" spans="1:26" ht="15.75" hidden="1">
      <c r="A25" s="164"/>
      <c r="B25" s="165" t="s">
        <v>217</v>
      </c>
      <c r="C25" s="166">
        <v>2024</v>
      </c>
      <c r="D25" s="167" t="s">
        <v>213</v>
      </c>
      <c r="E25" s="168">
        <v>11808208.699999999</v>
      </c>
      <c r="F25" s="169">
        <v>2665318.6</v>
      </c>
      <c r="G25" s="122">
        <f t="shared" si="0"/>
        <v>9142890.0999999996</v>
      </c>
      <c r="H25" s="175"/>
      <c r="I25" s="170">
        <v>3000000</v>
      </c>
      <c r="J25" s="176"/>
      <c r="K25" s="177"/>
      <c r="L25" s="173"/>
      <c r="M25" s="170">
        <v>90000</v>
      </c>
      <c r="N25" s="124"/>
      <c r="O25" s="124"/>
      <c r="P25" s="124"/>
      <c r="Q25" s="124"/>
      <c r="R25" s="124"/>
      <c r="S25" s="124"/>
      <c r="T25" s="125">
        <v>3090000</v>
      </c>
      <c r="U25" s="147">
        <v>0</v>
      </c>
      <c r="V25" s="147">
        <v>8718208.6999999993</v>
      </c>
      <c r="W25" s="169"/>
      <c r="X25" s="130"/>
      <c r="Y25" s="131"/>
      <c r="Z25" s="132"/>
    </row>
    <row r="26" spans="1:26" ht="15.75" hidden="1">
      <c r="A26" s="164"/>
      <c r="B26" s="165" t="s">
        <v>217</v>
      </c>
      <c r="C26" s="166">
        <v>2024</v>
      </c>
      <c r="D26" s="167" t="s">
        <v>214</v>
      </c>
      <c r="E26" s="168">
        <v>11808208.699999999</v>
      </c>
      <c r="F26" s="169">
        <v>2665318.6</v>
      </c>
      <c r="G26" s="122">
        <f t="shared" si="0"/>
        <v>9142890.0999999996</v>
      </c>
      <c r="H26" s="175"/>
      <c r="I26" s="170">
        <v>3000000</v>
      </c>
      <c r="J26" s="176"/>
      <c r="K26" s="177"/>
      <c r="L26" s="173"/>
      <c r="M26" s="170">
        <v>90000</v>
      </c>
      <c r="N26" s="124"/>
      <c r="O26" s="124"/>
      <c r="P26" s="124"/>
      <c r="Q26" s="124"/>
      <c r="R26" s="124"/>
      <c r="S26" s="124"/>
      <c r="T26" s="125">
        <v>3090000</v>
      </c>
      <c r="U26" s="147">
        <v>0</v>
      </c>
      <c r="V26" s="147">
        <v>8718208.6999999993</v>
      </c>
      <c r="W26" s="169"/>
      <c r="X26" s="130"/>
      <c r="Y26" s="131"/>
      <c r="Z26" s="132"/>
    </row>
    <row r="27" spans="1:26" ht="15.75" hidden="1">
      <c r="A27" s="164"/>
      <c r="B27" s="165" t="s">
        <v>217</v>
      </c>
      <c r="C27" s="166">
        <v>2024</v>
      </c>
      <c r="D27" s="167" t="s">
        <v>215</v>
      </c>
      <c r="E27" s="168">
        <v>11808208.699999999</v>
      </c>
      <c r="F27" s="169">
        <v>2665318.6</v>
      </c>
      <c r="G27" s="122">
        <f t="shared" si="0"/>
        <v>9142890.0999999996</v>
      </c>
      <c r="H27" s="175"/>
      <c r="I27" s="170">
        <v>3000000</v>
      </c>
      <c r="J27" s="176"/>
      <c r="K27" s="177"/>
      <c r="L27" s="173"/>
      <c r="M27" s="170">
        <v>90000</v>
      </c>
      <c r="N27" s="124"/>
      <c r="O27" s="124"/>
      <c r="P27" s="124"/>
      <c r="Q27" s="124"/>
      <c r="R27" s="124"/>
      <c r="S27" s="124"/>
      <c r="T27" s="125">
        <v>3090000</v>
      </c>
      <c r="U27" s="147">
        <v>0</v>
      </c>
      <c r="V27" s="147">
        <v>8718208.6999999993</v>
      </c>
      <c r="W27" s="169"/>
      <c r="X27" s="130"/>
      <c r="Y27" s="131"/>
      <c r="Z27" s="132"/>
    </row>
    <row r="28" spans="1:26" ht="15.75" hidden="1">
      <c r="A28" s="164"/>
      <c r="B28" s="165" t="s">
        <v>217</v>
      </c>
      <c r="C28" s="166">
        <v>2024</v>
      </c>
      <c r="D28" s="167" t="s">
        <v>216</v>
      </c>
      <c r="E28" s="168">
        <v>8659353.0399999991</v>
      </c>
      <c r="F28" s="189">
        <v>1954566.9733333299</v>
      </c>
      <c r="G28" s="122">
        <f t="shared" si="0"/>
        <v>6704786.0666666692</v>
      </c>
      <c r="H28" s="175"/>
      <c r="I28" s="176"/>
      <c r="J28" s="176"/>
      <c r="K28" s="177"/>
      <c r="L28" s="173"/>
      <c r="M28" s="176"/>
      <c r="N28" s="124"/>
      <c r="O28" s="124"/>
      <c r="P28" s="124"/>
      <c r="Q28" s="124"/>
      <c r="R28" s="124"/>
      <c r="S28" s="124"/>
      <c r="T28" s="125">
        <v>0</v>
      </c>
      <c r="U28" s="147">
        <v>0</v>
      </c>
      <c r="V28" s="147">
        <v>8659353.0399999991</v>
      </c>
      <c r="W28" s="169"/>
      <c r="X28" s="130"/>
      <c r="Y28" s="131"/>
      <c r="Z28" s="132"/>
    </row>
    <row r="29" spans="1:26" ht="15.75" hidden="1">
      <c r="A29" s="178" t="s">
        <v>218</v>
      </c>
      <c r="B29" s="117" t="s">
        <v>219</v>
      </c>
      <c r="C29" s="179">
        <v>2024</v>
      </c>
      <c r="D29" s="190" t="s">
        <v>205</v>
      </c>
      <c r="E29" s="168">
        <v>3034528.3</v>
      </c>
      <c r="F29" s="169">
        <v>825330.69</v>
      </c>
      <c r="G29" s="122">
        <f t="shared" si="0"/>
        <v>2209197.61</v>
      </c>
      <c r="H29" s="122">
        <v>748820.08</v>
      </c>
      <c r="I29" s="122">
        <v>748820.08</v>
      </c>
      <c r="J29" s="122"/>
      <c r="K29" s="123">
        <v>76510.61</v>
      </c>
      <c r="L29" s="191"/>
      <c r="M29" s="122">
        <v>27773.62</v>
      </c>
      <c r="N29" s="124"/>
      <c r="O29" s="124"/>
      <c r="P29" s="124"/>
      <c r="Q29" s="124"/>
      <c r="R29" s="124"/>
      <c r="S29" s="124"/>
      <c r="T29" s="125">
        <v>853104.31</v>
      </c>
      <c r="U29" s="147">
        <v>0</v>
      </c>
      <c r="V29" s="147">
        <v>2181423.9900000002</v>
      </c>
      <c r="W29" s="169"/>
      <c r="X29" s="130">
        <v>45292</v>
      </c>
      <c r="Y29" s="131">
        <v>2181423.9900000002</v>
      </c>
      <c r="Z29" s="132">
        <v>0</v>
      </c>
    </row>
    <row r="30" spans="1:26" ht="15.75" hidden="1">
      <c r="A30" s="178" t="s">
        <v>218</v>
      </c>
      <c r="B30" s="117" t="s">
        <v>219</v>
      </c>
      <c r="C30" s="179">
        <v>2024</v>
      </c>
      <c r="D30" s="117" t="s">
        <v>206</v>
      </c>
      <c r="E30" s="168">
        <v>3034427.38</v>
      </c>
      <c r="F30" s="169">
        <v>825330.69</v>
      </c>
      <c r="G30" s="122">
        <f t="shared" si="0"/>
        <v>2209096.69</v>
      </c>
      <c r="H30" s="122">
        <v>713956.09</v>
      </c>
      <c r="I30" s="122">
        <v>713956.09</v>
      </c>
      <c r="J30" s="192"/>
      <c r="K30" s="134">
        <v>111374.6</v>
      </c>
      <c r="L30" s="193"/>
      <c r="M30" s="122">
        <v>20652.63</v>
      </c>
      <c r="N30" s="124"/>
      <c r="O30" s="124"/>
      <c r="P30" s="124"/>
      <c r="Q30" s="124"/>
      <c r="R30" s="124"/>
      <c r="S30" s="124"/>
      <c r="T30" s="125">
        <v>845983.32</v>
      </c>
      <c r="U30" s="147">
        <v>0</v>
      </c>
      <c r="V30" s="147">
        <v>2188444.06</v>
      </c>
      <c r="W30" s="169"/>
      <c r="X30" s="130">
        <v>45323</v>
      </c>
      <c r="Y30" s="131">
        <v>2188444.06</v>
      </c>
      <c r="Z30" s="132">
        <v>0</v>
      </c>
    </row>
    <row r="31" spans="1:26" ht="15.75" hidden="1">
      <c r="A31" s="178" t="s">
        <v>218</v>
      </c>
      <c r="B31" s="117" t="s">
        <v>219</v>
      </c>
      <c r="C31" s="179">
        <v>2024</v>
      </c>
      <c r="D31" s="117" t="s">
        <v>207</v>
      </c>
      <c r="E31" s="168">
        <v>3037784.2</v>
      </c>
      <c r="F31" s="169">
        <v>825330.69</v>
      </c>
      <c r="G31" s="122">
        <f t="shared" si="0"/>
        <v>2212453.5100000002</v>
      </c>
      <c r="H31" s="122">
        <v>705668.05</v>
      </c>
      <c r="I31" s="122">
        <v>705668.05</v>
      </c>
      <c r="J31" s="122"/>
      <c r="K31" s="194">
        <v>119662.64</v>
      </c>
      <c r="L31" s="193"/>
      <c r="M31" s="174">
        <v>18895.38</v>
      </c>
      <c r="N31" s="124"/>
      <c r="O31" s="124"/>
      <c r="P31" s="124"/>
      <c r="Q31" s="124"/>
      <c r="R31" s="124"/>
      <c r="S31" s="124"/>
      <c r="T31" s="125">
        <v>844226.07</v>
      </c>
      <c r="U31" s="147">
        <v>0</v>
      </c>
      <c r="V31" s="136">
        <v>2193558.13</v>
      </c>
      <c r="W31" s="140">
        <v>2193558.13</v>
      </c>
      <c r="X31" s="130">
        <v>45352</v>
      </c>
      <c r="Y31" s="131">
        <v>2142784.2000000002</v>
      </c>
      <c r="Z31" s="132">
        <v>50773.930000000197</v>
      </c>
    </row>
    <row r="32" spans="1:26" ht="15.75" hidden="1">
      <c r="A32" s="178" t="s">
        <v>218</v>
      </c>
      <c r="B32" s="117" t="s">
        <v>219</v>
      </c>
      <c r="C32" s="179">
        <v>2024</v>
      </c>
      <c r="D32" s="117" t="s">
        <v>208</v>
      </c>
      <c r="E32" s="168">
        <v>2960041.77</v>
      </c>
      <c r="F32" s="168">
        <v>825330.69</v>
      </c>
      <c r="G32" s="122">
        <f t="shared" si="0"/>
        <v>2134711.08</v>
      </c>
      <c r="H32" s="175"/>
      <c r="I32" s="192">
        <v>860000</v>
      </c>
      <c r="J32" s="192"/>
      <c r="K32" s="126"/>
      <c r="L32" s="193"/>
      <c r="M32" s="192">
        <v>35000</v>
      </c>
      <c r="N32" s="124"/>
      <c r="O32" s="124"/>
      <c r="P32" s="124"/>
      <c r="Q32" s="124"/>
      <c r="R32" s="124"/>
      <c r="S32" s="124"/>
      <c r="T32" s="125">
        <v>895000</v>
      </c>
      <c r="U32" s="147">
        <v>0</v>
      </c>
      <c r="V32" s="136">
        <v>2065041.77</v>
      </c>
      <c r="W32" s="140">
        <v>2065041.77</v>
      </c>
      <c r="X32" s="130">
        <v>45383</v>
      </c>
      <c r="Y32" s="131">
        <v>2065041.77</v>
      </c>
      <c r="Z32" s="132">
        <v>0</v>
      </c>
    </row>
    <row r="33" spans="1:26" ht="15.75" hidden="1">
      <c r="A33" s="178" t="s">
        <v>218</v>
      </c>
      <c r="B33" s="117" t="s">
        <v>219</v>
      </c>
      <c r="C33" s="179">
        <v>2024</v>
      </c>
      <c r="D33" s="195" t="s">
        <v>209</v>
      </c>
      <c r="E33" s="129">
        <v>2960041.77</v>
      </c>
      <c r="F33" s="181">
        <v>825330.69</v>
      </c>
      <c r="G33" s="122">
        <f t="shared" si="0"/>
        <v>2134711.08</v>
      </c>
      <c r="H33" s="182"/>
      <c r="I33" s="196">
        <v>860000</v>
      </c>
      <c r="J33" s="196"/>
      <c r="K33" s="154"/>
      <c r="L33" s="197"/>
      <c r="M33" s="196">
        <v>35000</v>
      </c>
      <c r="N33" s="157"/>
      <c r="O33" s="157"/>
      <c r="P33" s="156"/>
      <c r="Q33" s="158"/>
      <c r="R33" s="158"/>
      <c r="S33" s="158"/>
      <c r="T33" s="123">
        <v>895000</v>
      </c>
      <c r="U33" s="147">
        <v>0</v>
      </c>
      <c r="V33" s="136">
        <v>2065041.77</v>
      </c>
      <c r="W33" s="148">
        <v>2065041.77</v>
      </c>
      <c r="X33" s="149">
        <v>45413</v>
      </c>
      <c r="Y33" s="131">
        <v>2065041.77</v>
      </c>
      <c r="Z33" s="132">
        <v>0</v>
      </c>
    </row>
    <row r="34" spans="1:26" ht="15.75" hidden="1">
      <c r="A34" s="164" t="s">
        <v>218</v>
      </c>
      <c r="B34" s="160" t="s">
        <v>219</v>
      </c>
      <c r="C34" s="166">
        <v>2024</v>
      </c>
      <c r="D34" s="198" t="s">
        <v>210</v>
      </c>
      <c r="E34" s="169">
        <v>2960041.77</v>
      </c>
      <c r="F34" s="169">
        <v>825330.69</v>
      </c>
      <c r="G34" s="122">
        <f t="shared" si="0"/>
        <v>2134711.08</v>
      </c>
      <c r="H34" s="175"/>
      <c r="I34" s="192">
        <v>860000</v>
      </c>
      <c r="J34" s="192"/>
      <c r="K34" s="126"/>
      <c r="L34" s="193"/>
      <c r="M34" s="192">
        <v>35000</v>
      </c>
      <c r="N34" s="124"/>
      <c r="O34" s="124"/>
      <c r="P34" s="124"/>
      <c r="Q34" s="124"/>
      <c r="R34" s="124"/>
      <c r="S34" s="124"/>
      <c r="T34" s="124">
        <v>895000</v>
      </c>
      <c r="U34" s="188">
        <v>0</v>
      </c>
      <c r="V34" s="188">
        <v>2065041.77</v>
      </c>
      <c r="W34" s="169"/>
      <c r="X34" s="130"/>
      <c r="Y34" s="162"/>
      <c r="Z34" s="163"/>
    </row>
    <row r="35" spans="1:26" ht="15.75" hidden="1">
      <c r="A35" s="178" t="s">
        <v>218</v>
      </c>
      <c r="B35" s="117" t="s">
        <v>219</v>
      </c>
      <c r="C35" s="179">
        <v>2024</v>
      </c>
      <c r="D35" s="195" t="s">
        <v>211</v>
      </c>
      <c r="E35" s="168">
        <v>2960041.77</v>
      </c>
      <c r="F35" s="169">
        <v>825330.69</v>
      </c>
      <c r="G35" s="122">
        <f t="shared" si="0"/>
        <v>2134711.08</v>
      </c>
      <c r="H35" s="175"/>
      <c r="I35" s="192">
        <v>860000</v>
      </c>
      <c r="J35" s="192"/>
      <c r="K35" s="126"/>
      <c r="L35" s="193"/>
      <c r="M35" s="192">
        <v>35000</v>
      </c>
      <c r="N35" s="124"/>
      <c r="O35" s="124"/>
      <c r="P35" s="124"/>
      <c r="Q35" s="124"/>
      <c r="R35" s="124"/>
      <c r="S35" s="124"/>
      <c r="T35" s="125">
        <v>895000</v>
      </c>
      <c r="U35" s="147">
        <v>0</v>
      </c>
      <c r="V35" s="147">
        <v>2065041.77</v>
      </c>
      <c r="W35" s="169"/>
      <c r="X35" s="130"/>
      <c r="Y35" s="131"/>
      <c r="Z35" s="132"/>
    </row>
    <row r="36" spans="1:26" ht="15.75" hidden="1">
      <c r="A36" s="178" t="s">
        <v>218</v>
      </c>
      <c r="B36" s="117" t="s">
        <v>219</v>
      </c>
      <c r="C36" s="179">
        <v>2024</v>
      </c>
      <c r="D36" s="195" t="s">
        <v>212</v>
      </c>
      <c r="E36" s="168">
        <v>2960041.77</v>
      </c>
      <c r="F36" s="169">
        <v>825330.69</v>
      </c>
      <c r="G36" s="122">
        <f t="shared" ref="G36:G67" si="1">E36-F36</f>
        <v>2134711.08</v>
      </c>
      <c r="H36" s="175"/>
      <c r="I36" s="192">
        <v>860000</v>
      </c>
      <c r="J36" s="192"/>
      <c r="K36" s="126"/>
      <c r="L36" s="193"/>
      <c r="M36" s="192">
        <v>35000</v>
      </c>
      <c r="N36" s="124"/>
      <c r="O36" s="124"/>
      <c r="P36" s="124"/>
      <c r="Q36" s="124"/>
      <c r="R36" s="124"/>
      <c r="S36" s="124"/>
      <c r="T36" s="125">
        <v>895000</v>
      </c>
      <c r="U36" s="147">
        <v>0</v>
      </c>
      <c r="V36" s="147">
        <v>2065041.77</v>
      </c>
      <c r="W36" s="169"/>
      <c r="X36" s="130"/>
      <c r="Y36" s="131"/>
      <c r="Z36" s="132"/>
    </row>
    <row r="37" spans="1:26" ht="15.75" hidden="1">
      <c r="A37" s="178" t="s">
        <v>218</v>
      </c>
      <c r="B37" s="117" t="s">
        <v>219</v>
      </c>
      <c r="C37" s="179">
        <v>2024</v>
      </c>
      <c r="D37" s="195" t="s">
        <v>213</v>
      </c>
      <c r="E37" s="168">
        <v>2960041.77</v>
      </c>
      <c r="F37" s="169">
        <v>825330.69</v>
      </c>
      <c r="G37" s="122">
        <f t="shared" si="1"/>
        <v>2134711.08</v>
      </c>
      <c r="H37" s="175"/>
      <c r="I37" s="192">
        <v>860000</v>
      </c>
      <c r="J37" s="192"/>
      <c r="K37" s="126"/>
      <c r="L37" s="193"/>
      <c r="M37" s="192">
        <v>35000</v>
      </c>
      <c r="N37" s="124"/>
      <c r="O37" s="124"/>
      <c r="P37" s="124"/>
      <c r="Q37" s="124"/>
      <c r="R37" s="124"/>
      <c r="S37" s="124"/>
      <c r="T37" s="125">
        <v>895000</v>
      </c>
      <c r="U37" s="147">
        <v>0</v>
      </c>
      <c r="V37" s="147">
        <v>2065041.77</v>
      </c>
      <c r="W37" s="169"/>
      <c r="X37" s="130"/>
      <c r="Y37" s="131"/>
      <c r="Z37" s="132"/>
    </row>
    <row r="38" spans="1:26" ht="15.75" hidden="1">
      <c r="A38" s="178" t="s">
        <v>218</v>
      </c>
      <c r="B38" s="117" t="s">
        <v>219</v>
      </c>
      <c r="C38" s="179">
        <v>2024</v>
      </c>
      <c r="D38" s="195" t="s">
        <v>214</v>
      </c>
      <c r="E38" s="168">
        <v>2960041.77</v>
      </c>
      <c r="F38" s="169">
        <v>825330.69</v>
      </c>
      <c r="G38" s="122">
        <f t="shared" si="1"/>
        <v>2134711.08</v>
      </c>
      <c r="H38" s="175"/>
      <c r="I38" s="192">
        <v>860000</v>
      </c>
      <c r="J38" s="192"/>
      <c r="K38" s="126"/>
      <c r="L38" s="193"/>
      <c r="M38" s="192">
        <v>35000</v>
      </c>
      <c r="N38" s="124"/>
      <c r="O38" s="124"/>
      <c r="P38" s="124"/>
      <c r="Q38" s="124"/>
      <c r="R38" s="124"/>
      <c r="S38" s="124"/>
      <c r="T38" s="125">
        <v>895000</v>
      </c>
      <c r="U38" s="147">
        <v>0</v>
      </c>
      <c r="V38" s="147">
        <v>2065041.77</v>
      </c>
      <c r="W38" s="169"/>
      <c r="X38" s="130"/>
      <c r="Y38" s="131"/>
      <c r="Z38" s="132"/>
    </row>
    <row r="39" spans="1:26" ht="15.75" hidden="1">
      <c r="A39" s="178" t="s">
        <v>218</v>
      </c>
      <c r="B39" s="117" t="s">
        <v>219</v>
      </c>
      <c r="C39" s="179">
        <v>2024</v>
      </c>
      <c r="D39" s="195" t="s">
        <v>215</v>
      </c>
      <c r="E39" s="168">
        <v>2960041.77</v>
      </c>
      <c r="F39" s="169">
        <v>825330.69</v>
      </c>
      <c r="G39" s="122">
        <f t="shared" si="1"/>
        <v>2134711.08</v>
      </c>
      <c r="H39" s="175"/>
      <c r="I39" s="192">
        <v>860000</v>
      </c>
      <c r="J39" s="192"/>
      <c r="K39" s="126"/>
      <c r="L39" s="193"/>
      <c r="M39" s="192">
        <v>35000</v>
      </c>
      <c r="N39" s="124"/>
      <c r="O39" s="124"/>
      <c r="P39" s="124"/>
      <c r="Q39" s="124"/>
      <c r="R39" s="124"/>
      <c r="S39" s="124"/>
      <c r="T39" s="125">
        <v>895000</v>
      </c>
      <c r="U39" s="147">
        <v>0</v>
      </c>
      <c r="V39" s="147">
        <v>2065041.77</v>
      </c>
      <c r="W39" s="169"/>
      <c r="X39" s="130"/>
      <c r="Y39" s="131"/>
      <c r="Z39" s="132"/>
    </row>
    <row r="40" spans="1:26" ht="15.75" hidden="1">
      <c r="A40" s="178" t="s">
        <v>218</v>
      </c>
      <c r="B40" s="117" t="s">
        <v>219</v>
      </c>
      <c r="C40" s="179">
        <v>2024</v>
      </c>
      <c r="D40" s="195" t="s">
        <v>216</v>
      </c>
      <c r="E40" s="168">
        <v>2170697.2999999998</v>
      </c>
      <c r="F40" s="169">
        <v>605242.51</v>
      </c>
      <c r="G40" s="122">
        <f t="shared" si="1"/>
        <v>1565454.7899999998</v>
      </c>
      <c r="H40" s="175"/>
      <c r="I40" s="192"/>
      <c r="J40" s="192"/>
      <c r="K40" s="126"/>
      <c r="L40" s="193"/>
      <c r="M40" s="192"/>
      <c r="N40" s="124"/>
      <c r="O40" s="124"/>
      <c r="P40" s="124"/>
      <c r="Q40" s="124"/>
      <c r="R40" s="124"/>
      <c r="S40" s="124"/>
      <c r="T40" s="125">
        <v>0</v>
      </c>
      <c r="U40" s="147">
        <v>0</v>
      </c>
      <c r="V40" s="147">
        <v>2170697.2999999998</v>
      </c>
      <c r="W40" s="169"/>
      <c r="X40" s="130"/>
      <c r="Y40" s="131"/>
      <c r="Z40" s="132"/>
    </row>
    <row r="41" spans="1:26" ht="15.75">
      <c r="A41" s="178" t="s">
        <v>220</v>
      </c>
      <c r="B41" s="117" t="s">
        <v>221</v>
      </c>
      <c r="C41" s="166">
        <v>2024</v>
      </c>
      <c r="D41" s="195" t="s">
        <v>205</v>
      </c>
      <c r="E41" s="168">
        <v>33929767.350000001</v>
      </c>
      <c r="F41" s="120"/>
      <c r="G41" s="122">
        <f t="shared" si="1"/>
        <v>33929767.350000001</v>
      </c>
      <c r="H41" s="175"/>
      <c r="I41" s="122"/>
      <c r="J41" s="122">
        <v>139935.60999999999</v>
      </c>
      <c r="K41" s="123"/>
      <c r="L41" s="125"/>
      <c r="M41" s="122">
        <v>449350.78</v>
      </c>
      <c r="N41" s="124"/>
      <c r="O41" s="124"/>
      <c r="P41" s="124"/>
      <c r="Q41" s="124"/>
      <c r="R41" s="124"/>
      <c r="S41" s="124"/>
      <c r="T41" s="126">
        <v>589286.39</v>
      </c>
      <c r="U41" s="147">
        <v>0</v>
      </c>
      <c r="V41" s="147">
        <v>33340480.960000001</v>
      </c>
      <c r="W41" s="168">
        <v>33340480.960000001</v>
      </c>
      <c r="X41" s="130">
        <v>45292</v>
      </c>
      <c r="Y41" s="131">
        <v>33187643.870000001</v>
      </c>
      <c r="Z41" s="132">
        <v>152837.09</v>
      </c>
    </row>
    <row r="42" spans="1:26" ht="15.75">
      <c r="A42" s="178" t="s">
        <v>220</v>
      </c>
      <c r="B42" s="117" t="s">
        <v>221</v>
      </c>
      <c r="C42" s="166">
        <v>2024</v>
      </c>
      <c r="D42" s="195" t="s">
        <v>206</v>
      </c>
      <c r="E42" s="168">
        <v>33923961.130000003</v>
      </c>
      <c r="F42" s="120"/>
      <c r="G42" s="122">
        <f t="shared" si="1"/>
        <v>33923961.130000003</v>
      </c>
      <c r="H42" s="175"/>
      <c r="I42" s="124"/>
      <c r="J42" s="122">
        <v>155062.48000000001</v>
      </c>
      <c r="K42" s="126"/>
      <c r="L42" s="124"/>
      <c r="M42" s="122">
        <v>397122.19</v>
      </c>
      <c r="N42" s="124"/>
      <c r="O42" s="124"/>
      <c r="P42" s="124"/>
      <c r="Q42" s="124"/>
      <c r="R42" s="124"/>
      <c r="S42" s="124"/>
      <c r="T42" s="126">
        <v>552184.67000000004</v>
      </c>
      <c r="U42" s="147">
        <v>0</v>
      </c>
      <c r="V42" s="147">
        <v>33371776.460000001</v>
      </c>
      <c r="W42" s="168">
        <v>33371776.460000001</v>
      </c>
      <c r="X42" s="130">
        <v>45323</v>
      </c>
      <c r="Y42" s="131">
        <v>33218939.370000001</v>
      </c>
      <c r="Z42" s="132">
        <v>152837.09000000401</v>
      </c>
    </row>
    <row r="43" spans="1:26" ht="15.75">
      <c r="A43" s="178" t="s">
        <v>220</v>
      </c>
      <c r="B43" s="117" t="s">
        <v>221</v>
      </c>
      <c r="C43" s="166">
        <v>2024</v>
      </c>
      <c r="D43" s="195" t="s">
        <v>207</v>
      </c>
      <c r="E43" s="168">
        <v>33975961.5</v>
      </c>
      <c r="F43" s="120"/>
      <c r="G43" s="122">
        <f t="shared" si="1"/>
        <v>33975961.5</v>
      </c>
      <c r="H43" s="122">
        <v>123675.49</v>
      </c>
      <c r="I43" s="122">
        <v>123675.49</v>
      </c>
      <c r="J43" s="122"/>
      <c r="K43" s="126"/>
      <c r="L43" s="124"/>
      <c r="M43" s="174">
        <v>415479.99</v>
      </c>
      <c r="N43" s="124"/>
      <c r="O43" s="124"/>
      <c r="P43" s="124"/>
      <c r="Q43" s="124"/>
      <c r="R43" s="124"/>
      <c r="S43" s="124"/>
      <c r="T43" s="126">
        <v>539155.48</v>
      </c>
      <c r="U43" s="147">
        <v>0</v>
      </c>
      <c r="V43" s="136">
        <v>33436806.02</v>
      </c>
      <c r="W43" s="140">
        <v>33436806.02</v>
      </c>
      <c r="X43" s="130">
        <v>45352</v>
      </c>
      <c r="Y43" s="131">
        <v>33017754.649999999</v>
      </c>
      <c r="Z43" s="132">
        <v>419051.370000005</v>
      </c>
    </row>
    <row r="44" spans="1:26" ht="15.75">
      <c r="A44" s="178" t="s">
        <v>220</v>
      </c>
      <c r="B44" s="117" t="s">
        <v>221</v>
      </c>
      <c r="C44" s="179">
        <v>2024</v>
      </c>
      <c r="D44" s="195" t="s">
        <v>208</v>
      </c>
      <c r="E44" s="168">
        <v>33215727.190000001</v>
      </c>
      <c r="F44" s="140"/>
      <c r="G44" s="122">
        <f t="shared" si="1"/>
        <v>33215727.190000001</v>
      </c>
      <c r="H44" s="175"/>
      <c r="I44" s="124"/>
      <c r="J44" s="124">
        <v>150000</v>
      </c>
      <c r="K44" s="126"/>
      <c r="L44" s="124"/>
      <c r="M44" s="192">
        <v>600000</v>
      </c>
      <c r="N44" s="124"/>
      <c r="O44" s="124"/>
      <c r="P44" s="146"/>
      <c r="Q44" s="125"/>
      <c r="R44" s="125"/>
      <c r="S44" s="125"/>
      <c r="T44" s="123">
        <v>750000</v>
      </c>
      <c r="U44" s="147">
        <v>0</v>
      </c>
      <c r="V44" s="136">
        <v>32465727.190000001</v>
      </c>
      <c r="W44" s="148">
        <v>32465727.190000001</v>
      </c>
      <c r="X44" s="149">
        <v>45383</v>
      </c>
      <c r="Y44" s="131">
        <v>31857376.07</v>
      </c>
      <c r="Z44" s="132">
        <v>608351.120000005</v>
      </c>
    </row>
    <row r="45" spans="1:26" ht="15.75" hidden="1">
      <c r="A45" s="178" t="s">
        <v>220</v>
      </c>
      <c r="B45" s="117" t="s">
        <v>221</v>
      </c>
      <c r="C45" s="179">
        <v>2024</v>
      </c>
      <c r="D45" s="195" t="s">
        <v>209</v>
      </c>
      <c r="E45" s="129">
        <v>33215727.190000001</v>
      </c>
      <c r="F45" s="199"/>
      <c r="G45" s="122">
        <f t="shared" si="1"/>
        <v>33215727.190000001</v>
      </c>
      <c r="H45" s="182"/>
      <c r="I45" s="157"/>
      <c r="J45" s="157">
        <v>160000</v>
      </c>
      <c r="K45" s="154"/>
      <c r="L45" s="157"/>
      <c r="M45" s="196">
        <v>600000</v>
      </c>
      <c r="N45" s="157"/>
      <c r="O45" s="157"/>
      <c r="P45" s="156"/>
      <c r="Q45" s="158"/>
      <c r="R45" s="158"/>
      <c r="S45" s="158"/>
      <c r="T45" s="123">
        <v>760000</v>
      </c>
      <c r="U45" s="147">
        <v>0</v>
      </c>
      <c r="V45" s="136">
        <v>32455727.190000001</v>
      </c>
      <c r="W45" s="148">
        <v>32455727.190000001</v>
      </c>
      <c r="X45" s="149">
        <v>45413</v>
      </c>
      <c r="Y45" s="131">
        <v>31897376.07</v>
      </c>
      <c r="Z45" s="132">
        <v>558351.12000000104</v>
      </c>
    </row>
    <row r="46" spans="1:26" ht="15.75" hidden="1">
      <c r="A46" s="164" t="s">
        <v>220</v>
      </c>
      <c r="B46" s="160" t="s">
        <v>221</v>
      </c>
      <c r="C46" s="166">
        <v>2024</v>
      </c>
      <c r="D46" s="200" t="s">
        <v>210</v>
      </c>
      <c r="E46" s="169">
        <v>33215727.190000001</v>
      </c>
      <c r="F46" s="120"/>
      <c r="G46" s="122">
        <f t="shared" si="1"/>
        <v>33215727.190000001</v>
      </c>
      <c r="H46" s="175"/>
      <c r="I46" s="124"/>
      <c r="J46" s="124">
        <v>160000</v>
      </c>
      <c r="K46" s="126"/>
      <c r="L46" s="124"/>
      <c r="M46" s="192">
        <v>600000</v>
      </c>
      <c r="N46" s="124"/>
      <c r="O46" s="124"/>
      <c r="P46" s="124"/>
      <c r="Q46" s="124"/>
      <c r="R46" s="124"/>
      <c r="S46" s="124"/>
      <c r="T46" s="126">
        <v>760000</v>
      </c>
      <c r="U46" s="188">
        <v>0</v>
      </c>
      <c r="V46" s="188">
        <v>32455727.190000001</v>
      </c>
      <c r="W46" s="168">
        <v>32455727.190000001</v>
      </c>
      <c r="X46" s="130"/>
      <c r="Y46" s="162"/>
      <c r="Z46" s="163"/>
    </row>
    <row r="47" spans="1:26" ht="15.75" hidden="1">
      <c r="A47" s="178" t="s">
        <v>220</v>
      </c>
      <c r="B47" s="117" t="s">
        <v>221</v>
      </c>
      <c r="C47" s="166">
        <v>2024</v>
      </c>
      <c r="D47" s="201" t="s">
        <v>211</v>
      </c>
      <c r="E47" s="168">
        <v>33215727.190000001</v>
      </c>
      <c r="F47" s="120"/>
      <c r="G47" s="122">
        <f t="shared" si="1"/>
        <v>33215727.190000001</v>
      </c>
      <c r="H47" s="175"/>
      <c r="I47" s="124"/>
      <c r="J47" s="124">
        <v>160000</v>
      </c>
      <c r="K47" s="126"/>
      <c r="L47" s="124"/>
      <c r="M47" s="192">
        <v>600000</v>
      </c>
      <c r="N47" s="124"/>
      <c r="O47" s="124"/>
      <c r="P47" s="124"/>
      <c r="Q47" s="124"/>
      <c r="R47" s="124"/>
      <c r="S47" s="124"/>
      <c r="T47" s="126">
        <v>760000</v>
      </c>
      <c r="U47" s="147">
        <v>0</v>
      </c>
      <c r="V47" s="147">
        <v>32455727.190000001</v>
      </c>
      <c r="W47" s="168">
        <v>32455727.190000001</v>
      </c>
      <c r="X47" s="130"/>
      <c r="Y47" s="131"/>
      <c r="Z47" s="132"/>
    </row>
    <row r="48" spans="1:26" ht="15.75" hidden="1">
      <c r="A48" s="178" t="s">
        <v>220</v>
      </c>
      <c r="B48" s="117" t="s">
        <v>221</v>
      </c>
      <c r="C48" s="166">
        <v>2024</v>
      </c>
      <c r="D48" s="201" t="s">
        <v>212</v>
      </c>
      <c r="E48" s="168">
        <v>33215727.190000001</v>
      </c>
      <c r="F48" s="120"/>
      <c r="G48" s="122">
        <f t="shared" si="1"/>
        <v>33215727.190000001</v>
      </c>
      <c r="H48" s="175"/>
      <c r="I48" s="124"/>
      <c r="J48" s="124">
        <v>160000</v>
      </c>
      <c r="K48" s="126"/>
      <c r="L48" s="124"/>
      <c r="M48" s="192">
        <v>600000</v>
      </c>
      <c r="N48" s="124"/>
      <c r="O48" s="124"/>
      <c r="P48" s="124"/>
      <c r="Q48" s="124"/>
      <c r="R48" s="124"/>
      <c r="S48" s="124"/>
      <c r="T48" s="126">
        <v>760000</v>
      </c>
      <c r="U48" s="147">
        <v>0</v>
      </c>
      <c r="V48" s="147">
        <v>32455727.190000001</v>
      </c>
      <c r="W48" s="168">
        <v>32455727.190000001</v>
      </c>
      <c r="X48" s="130"/>
      <c r="Y48" s="131"/>
      <c r="Z48" s="132"/>
    </row>
    <row r="49" spans="1:26" ht="15.75" hidden="1">
      <c r="A49" s="178" t="s">
        <v>220</v>
      </c>
      <c r="B49" s="117" t="s">
        <v>221</v>
      </c>
      <c r="C49" s="166">
        <v>2024</v>
      </c>
      <c r="D49" s="195" t="s">
        <v>213</v>
      </c>
      <c r="E49" s="168">
        <v>33215727.190000001</v>
      </c>
      <c r="F49" s="120"/>
      <c r="G49" s="122">
        <f t="shared" si="1"/>
        <v>33215727.190000001</v>
      </c>
      <c r="H49" s="175"/>
      <c r="I49" s="124"/>
      <c r="J49" s="124">
        <v>160000</v>
      </c>
      <c r="K49" s="126"/>
      <c r="L49" s="124"/>
      <c r="M49" s="192">
        <v>600000</v>
      </c>
      <c r="N49" s="124"/>
      <c r="O49" s="124"/>
      <c r="P49" s="124"/>
      <c r="Q49" s="124"/>
      <c r="R49" s="124"/>
      <c r="S49" s="124"/>
      <c r="T49" s="126">
        <v>760000</v>
      </c>
      <c r="U49" s="147">
        <v>0</v>
      </c>
      <c r="V49" s="147">
        <v>32455727.190000001</v>
      </c>
      <c r="W49" s="168">
        <v>32455727.190000001</v>
      </c>
      <c r="X49" s="130"/>
      <c r="Y49" s="131"/>
      <c r="Z49" s="132"/>
    </row>
    <row r="50" spans="1:26" ht="15.75" hidden="1">
      <c r="A50" s="178" t="s">
        <v>220</v>
      </c>
      <c r="B50" s="117" t="s">
        <v>221</v>
      </c>
      <c r="C50" s="166">
        <v>2024</v>
      </c>
      <c r="D50" s="195" t="s">
        <v>214</v>
      </c>
      <c r="E50" s="168">
        <v>33215727.190000001</v>
      </c>
      <c r="F50" s="120"/>
      <c r="G50" s="122">
        <f t="shared" si="1"/>
        <v>33215727.190000001</v>
      </c>
      <c r="H50" s="175"/>
      <c r="I50" s="124"/>
      <c r="J50" s="124">
        <v>160000</v>
      </c>
      <c r="K50" s="126"/>
      <c r="L50" s="124"/>
      <c r="M50" s="192">
        <v>600000</v>
      </c>
      <c r="N50" s="124"/>
      <c r="O50" s="124"/>
      <c r="P50" s="124"/>
      <c r="Q50" s="124"/>
      <c r="R50" s="124"/>
      <c r="S50" s="124"/>
      <c r="T50" s="126">
        <v>760000</v>
      </c>
      <c r="U50" s="147">
        <v>0</v>
      </c>
      <c r="V50" s="147">
        <v>32455727.190000001</v>
      </c>
      <c r="W50" s="168">
        <v>32455727.190000001</v>
      </c>
      <c r="X50" s="130"/>
      <c r="Y50" s="131"/>
      <c r="Z50" s="132"/>
    </row>
    <row r="51" spans="1:26" ht="15.75" hidden="1">
      <c r="A51" s="178" t="s">
        <v>220</v>
      </c>
      <c r="B51" s="117" t="s">
        <v>221</v>
      </c>
      <c r="C51" s="166">
        <v>2024</v>
      </c>
      <c r="D51" s="195" t="s">
        <v>215</v>
      </c>
      <c r="E51" s="168">
        <v>33215727.190000001</v>
      </c>
      <c r="F51" s="120"/>
      <c r="G51" s="122">
        <f t="shared" si="1"/>
        <v>33215727.190000001</v>
      </c>
      <c r="H51" s="175"/>
      <c r="I51" s="124"/>
      <c r="J51" s="124">
        <v>160000</v>
      </c>
      <c r="K51" s="126"/>
      <c r="L51" s="124"/>
      <c r="M51" s="192">
        <v>600000</v>
      </c>
      <c r="N51" s="124"/>
      <c r="O51" s="124"/>
      <c r="P51" s="124"/>
      <c r="Q51" s="124"/>
      <c r="R51" s="124"/>
      <c r="S51" s="124"/>
      <c r="T51" s="126">
        <v>760000</v>
      </c>
      <c r="U51" s="147">
        <v>0</v>
      </c>
      <c r="V51" s="147">
        <v>32455727.190000001</v>
      </c>
      <c r="W51" s="168">
        <v>32455727.190000001</v>
      </c>
      <c r="X51" s="130"/>
      <c r="Y51" s="131"/>
      <c r="Z51" s="132"/>
    </row>
    <row r="52" spans="1:26" ht="15.75" hidden="1">
      <c r="A52" s="178" t="s">
        <v>220</v>
      </c>
      <c r="B52" s="117" t="s">
        <v>221</v>
      </c>
      <c r="C52" s="166">
        <v>2024</v>
      </c>
      <c r="D52" s="195" t="s">
        <v>216</v>
      </c>
      <c r="E52" s="168">
        <v>33215727.190000001</v>
      </c>
      <c r="F52" s="120"/>
      <c r="G52" s="122">
        <f t="shared" si="1"/>
        <v>33215727.190000001</v>
      </c>
      <c r="H52" s="175"/>
      <c r="I52" s="124"/>
      <c r="J52" s="124">
        <v>160000</v>
      </c>
      <c r="K52" s="126"/>
      <c r="L52" s="124"/>
      <c r="M52" s="192">
        <v>600000</v>
      </c>
      <c r="N52" s="124"/>
      <c r="O52" s="124"/>
      <c r="P52" s="124"/>
      <c r="Q52" s="124"/>
      <c r="R52" s="124"/>
      <c r="S52" s="124"/>
      <c r="T52" s="126">
        <v>760000</v>
      </c>
      <c r="U52" s="147">
        <v>0</v>
      </c>
      <c r="V52" s="147">
        <v>32455727.190000001</v>
      </c>
      <c r="W52" s="168">
        <v>32455727.190000001</v>
      </c>
      <c r="X52" s="130"/>
      <c r="Y52" s="131"/>
      <c r="Z52" s="132"/>
    </row>
    <row r="53" spans="1:26" ht="25.5" hidden="1">
      <c r="A53" s="116" t="s">
        <v>222</v>
      </c>
      <c r="B53" s="202" t="s">
        <v>223</v>
      </c>
      <c r="C53" s="166">
        <v>2024</v>
      </c>
      <c r="D53" s="200" t="s">
        <v>205</v>
      </c>
      <c r="E53" s="169">
        <v>2807559.05</v>
      </c>
      <c r="F53" s="168">
        <v>0</v>
      </c>
      <c r="G53" s="122">
        <f t="shared" si="1"/>
        <v>2807559.05</v>
      </c>
      <c r="H53" s="175"/>
      <c r="I53" s="124"/>
      <c r="J53" s="124"/>
      <c r="K53" s="126"/>
      <c r="L53" s="124"/>
      <c r="M53" s="122">
        <v>35058.44</v>
      </c>
      <c r="N53" s="124"/>
      <c r="O53" s="124"/>
      <c r="P53" s="124"/>
      <c r="Q53" s="124"/>
      <c r="R53" s="124"/>
      <c r="S53" s="124"/>
      <c r="T53" s="126">
        <v>35058.44</v>
      </c>
      <c r="U53" s="188">
        <v>0</v>
      </c>
      <c r="V53" s="188">
        <v>2772500.61</v>
      </c>
      <c r="W53" s="168">
        <v>2772500.61</v>
      </c>
      <c r="X53" s="130">
        <v>45292</v>
      </c>
      <c r="Y53" s="131">
        <v>2772500.61</v>
      </c>
      <c r="Z53" s="132">
        <v>0</v>
      </c>
    </row>
    <row r="54" spans="1:26" ht="25.5" hidden="1">
      <c r="A54" s="116" t="s">
        <v>222</v>
      </c>
      <c r="B54" s="202" t="s">
        <v>223</v>
      </c>
      <c r="C54" s="166">
        <v>2024</v>
      </c>
      <c r="D54" s="201" t="s">
        <v>206</v>
      </c>
      <c r="E54" s="168">
        <v>2809367.24</v>
      </c>
      <c r="F54" s="168">
        <v>0</v>
      </c>
      <c r="G54" s="122">
        <f t="shared" si="1"/>
        <v>2809367.24</v>
      </c>
      <c r="H54" s="144"/>
      <c r="I54" s="124"/>
      <c r="J54" s="124"/>
      <c r="K54" s="123"/>
      <c r="L54" s="124"/>
      <c r="M54" s="122">
        <v>28541.65</v>
      </c>
      <c r="N54" s="124"/>
      <c r="O54" s="124"/>
      <c r="P54" s="124"/>
      <c r="Q54" s="124"/>
      <c r="R54" s="124"/>
      <c r="S54" s="124"/>
      <c r="T54" s="123">
        <v>28541.65</v>
      </c>
      <c r="U54" s="147">
        <v>40975</v>
      </c>
      <c r="V54" s="147">
        <v>2821800.59</v>
      </c>
      <c r="W54" s="168">
        <v>2780825.59</v>
      </c>
      <c r="X54" s="130">
        <v>45323</v>
      </c>
      <c r="Y54" s="131">
        <v>2821800.59</v>
      </c>
      <c r="Z54" s="132">
        <v>0</v>
      </c>
    </row>
    <row r="55" spans="1:26" ht="25.5" hidden="1">
      <c r="A55" s="116" t="s">
        <v>222</v>
      </c>
      <c r="B55" s="202" t="s">
        <v>223</v>
      </c>
      <c r="C55" s="166">
        <v>2024</v>
      </c>
      <c r="D55" s="201" t="s">
        <v>207</v>
      </c>
      <c r="E55" s="168">
        <v>2845778.75</v>
      </c>
      <c r="F55" s="168">
        <v>0</v>
      </c>
      <c r="G55" s="122">
        <f t="shared" si="1"/>
        <v>2845778.75</v>
      </c>
      <c r="H55" s="144"/>
      <c r="I55" s="124"/>
      <c r="J55" s="124"/>
      <c r="K55" s="123"/>
      <c r="L55" s="124"/>
      <c r="M55" s="174">
        <v>27181.25</v>
      </c>
      <c r="N55" s="124"/>
      <c r="O55" s="124"/>
      <c r="P55" s="124"/>
      <c r="Q55" s="124"/>
      <c r="R55" s="124"/>
      <c r="S55" s="124"/>
      <c r="T55" s="123">
        <v>27181.25</v>
      </c>
      <c r="U55" s="147">
        <v>0</v>
      </c>
      <c r="V55" s="136">
        <v>2818597.5</v>
      </c>
      <c r="W55" s="140">
        <v>2818597.5</v>
      </c>
      <c r="X55" s="130">
        <v>45352</v>
      </c>
      <c r="Y55" s="131">
        <v>2785778.75</v>
      </c>
      <c r="Z55" s="132">
        <v>32818.75</v>
      </c>
    </row>
    <row r="56" spans="1:26" ht="25.5" hidden="1">
      <c r="A56" s="116" t="s">
        <v>222</v>
      </c>
      <c r="B56" s="202" t="s">
        <v>223</v>
      </c>
      <c r="C56" s="166">
        <v>2024</v>
      </c>
      <c r="D56" s="201" t="s">
        <v>208</v>
      </c>
      <c r="E56" s="168">
        <v>2776946.01</v>
      </c>
      <c r="F56" s="168">
        <v>0</v>
      </c>
      <c r="G56" s="122">
        <f t="shared" si="1"/>
        <v>2776946.01</v>
      </c>
      <c r="H56" s="144"/>
      <c r="I56" s="124"/>
      <c r="J56" s="124"/>
      <c r="K56" s="123"/>
      <c r="L56" s="124"/>
      <c r="M56" s="203">
        <v>60000</v>
      </c>
      <c r="N56" s="124"/>
      <c r="O56" s="124"/>
      <c r="P56" s="124"/>
      <c r="Q56" s="124"/>
      <c r="R56" s="124"/>
      <c r="S56" s="124"/>
      <c r="T56" s="123">
        <v>60000</v>
      </c>
      <c r="U56" s="147">
        <v>0</v>
      </c>
      <c r="V56" s="136">
        <v>2716946.01</v>
      </c>
      <c r="W56" s="140">
        <v>2716946.01</v>
      </c>
      <c r="X56" s="130">
        <v>45383</v>
      </c>
      <c r="Y56" s="131">
        <v>2716946.01</v>
      </c>
      <c r="Z56" s="132">
        <v>0</v>
      </c>
    </row>
    <row r="57" spans="1:26" ht="25.5" hidden="1">
      <c r="A57" s="116" t="s">
        <v>222</v>
      </c>
      <c r="B57" s="202" t="s">
        <v>223</v>
      </c>
      <c r="C57" s="179">
        <v>2024</v>
      </c>
      <c r="D57" s="201" t="s">
        <v>209</v>
      </c>
      <c r="E57" s="129">
        <v>2776946.01</v>
      </c>
      <c r="F57" s="204">
        <v>0</v>
      </c>
      <c r="G57" s="122">
        <f t="shared" si="1"/>
        <v>2776946.01</v>
      </c>
      <c r="H57" s="151"/>
      <c r="I57" s="157"/>
      <c r="J57" s="157"/>
      <c r="K57" s="153"/>
      <c r="L57" s="157"/>
      <c r="M57" s="205">
        <v>60000</v>
      </c>
      <c r="N57" s="157"/>
      <c r="O57" s="157"/>
      <c r="P57" s="156"/>
      <c r="Q57" s="158"/>
      <c r="R57" s="158"/>
      <c r="S57" s="158"/>
      <c r="T57" s="123">
        <v>60000</v>
      </c>
      <c r="U57" s="147">
        <v>0</v>
      </c>
      <c r="V57" s="136">
        <v>2716946.01</v>
      </c>
      <c r="W57" s="148">
        <v>2716946.01</v>
      </c>
      <c r="X57" s="149">
        <v>45413</v>
      </c>
      <c r="Y57" s="131">
        <v>2716946.01</v>
      </c>
      <c r="Z57" s="132">
        <v>0</v>
      </c>
    </row>
    <row r="58" spans="1:26" ht="25.5" hidden="1">
      <c r="A58" s="159" t="s">
        <v>222</v>
      </c>
      <c r="B58" s="206" t="s">
        <v>223</v>
      </c>
      <c r="C58" s="166">
        <v>2024</v>
      </c>
      <c r="D58" s="200" t="s">
        <v>210</v>
      </c>
      <c r="E58" s="169">
        <v>2776946.01</v>
      </c>
      <c r="F58" s="168">
        <v>0</v>
      </c>
      <c r="G58" s="122">
        <f t="shared" si="1"/>
        <v>2776946.01</v>
      </c>
      <c r="H58" s="144"/>
      <c r="I58" s="124"/>
      <c r="J58" s="124"/>
      <c r="K58" s="123"/>
      <c r="L58" s="124"/>
      <c r="M58" s="203">
        <v>60000</v>
      </c>
      <c r="N58" s="124"/>
      <c r="O58" s="124"/>
      <c r="P58" s="124"/>
      <c r="Q58" s="124"/>
      <c r="R58" s="124"/>
      <c r="S58" s="124"/>
      <c r="T58" s="126">
        <v>60000</v>
      </c>
      <c r="U58" s="188">
        <v>0</v>
      </c>
      <c r="V58" s="188">
        <v>2716946.01</v>
      </c>
      <c r="W58" s="168">
        <v>2716946.01</v>
      </c>
      <c r="X58" s="130"/>
      <c r="Y58" s="162"/>
      <c r="Z58" s="163"/>
    </row>
    <row r="59" spans="1:26" ht="25.5" hidden="1">
      <c r="A59" s="116" t="s">
        <v>222</v>
      </c>
      <c r="B59" s="202" t="s">
        <v>223</v>
      </c>
      <c r="C59" s="166">
        <v>2024</v>
      </c>
      <c r="D59" s="201" t="s">
        <v>211</v>
      </c>
      <c r="E59" s="168">
        <v>2314121.67</v>
      </c>
      <c r="F59" s="168">
        <v>0</v>
      </c>
      <c r="G59" s="122">
        <f t="shared" si="1"/>
        <v>2314121.67</v>
      </c>
      <c r="H59" s="144"/>
      <c r="I59" s="124"/>
      <c r="J59" s="124"/>
      <c r="K59" s="123"/>
      <c r="L59" s="124"/>
      <c r="M59" s="203">
        <v>60000</v>
      </c>
      <c r="N59" s="124"/>
      <c r="O59" s="124"/>
      <c r="P59" s="124"/>
      <c r="Q59" s="124"/>
      <c r="R59" s="124"/>
      <c r="S59" s="124"/>
      <c r="T59" s="123">
        <v>60000</v>
      </c>
      <c r="U59" s="147">
        <v>0</v>
      </c>
      <c r="V59" s="147">
        <v>2254121.67</v>
      </c>
      <c r="W59" s="168">
        <v>2254121.67</v>
      </c>
      <c r="X59" s="130"/>
      <c r="Y59" s="131"/>
      <c r="Z59" s="132"/>
    </row>
    <row r="60" spans="1:26" ht="15.75" hidden="1">
      <c r="A60" s="207" t="s">
        <v>203</v>
      </c>
      <c r="B60" s="133" t="s">
        <v>224</v>
      </c>
      <c r="C60" s="208">
        <v>2024</v>
      </c>
      <c r="D60" s="195" t="s">
        <v>205</v>
      </c>
      <c r="E60" s="209">
        <v>4803928.92</v>
      </c>
      <c r="F60" s="210">
        <v>703215.89</v>
      </c>
      <c r="G60" s="122">
        <f t="shared" si="1"/>
        <v>4100713.03</v>
      </c>
      <c r="H60" s="211">
        <v>670272.98</v>
      </c>
      <c r="I60" s="211">
        <v>670272.98</v>
      </c>
      <c r="J60" s="212"/>
      <c r="K60" s="212">
        <v>32942.910000000003</v>
      </c>
      <c r="L60" s="124"/>
      <c r="M60" s="213">
        <v>52881.84</v>
      </c>
      <c r="N60" s="125"/>
      <c r="O60" s="214"/>
      <c r="P60" s="214"/>
      <c r="Q60" s="214"/>
      <c r="R60" s="214"/>
      <c r="S60" s="214"/>
      <c r="T60" s="123">
        <v>756097.73</v>
      </c>
      <c r="U60" s="147">
        <v>0</v>
      </c>
      <c r="V60" s="147">
        <v>4047831.19</v>
      </c>
      <c r="W60" s="168">
        <v>4047831.19</v>
      </c>
      <c r="X60" s="130">
        <v>45292</v>
      </c>
      <c r="Y60" s="131">
        <v>4047831.19</v>
      </c>
      <c r="Z60" s="132">
        <v>0</v>
      </c>
    </row>
    <row r="61" spans="1:26" ht="15.75" hidden="1">
      <c r="A61" s="207" t="s">
        <v>203</v>
      </c>
      <c r="B61" s="133" t="s">
        <v>224</v>
      </c>
      <c r="C61" s="208">
        <v>2024</v>
      </c>
      <c r="D61" s="195" t="s">
        <v>206</v>
      </c>
      <c r="E61" s="209">
        <v>4803928.92</v>
      </c>
      <c r="F61" s="210">
        <v>703215.89</v>
      </c>
      <c r="G61" s="122">
        <f t="shared" si="1"/>
        <v>4100713.03</v>
      </c>
      <c r="H61" s="215">
        <v>645215.31999999995</v>
      </c>
      <c r="I61" s="215">
        <v>645215.31999999995</v>
      </c>
      <c r="J61" s="216"/>
      <c r="K61" s="212">
        <v>58000.57</v>
      </c>
      <c r="L61" s="124"/>
      <c r="M61" s="215">
        <v>43255.199999999997</v>
      </c>
      <c r="N61" s="214"/>
      <c r="O61" s="214"/>
      <c r="P61" s="214"/>
      <c r="Q61" s="214"/>
      <c r="R61" s="214"/>
      <c r="S61" s="214"/>
      <c r="T61" s="123">
        <v>746471.09</v>
      </c>
      <c r="U61" s="147">
        <v>0</v>
      </c>
      <c r="V61" s="147">
        <v>4057457.83</v>
      </c>
      <c r="W61" s="168">
        <v>4057457.83</v>
      </c>
      <c r="X61" s="130">
        <v>45323</v>
      </c>
      <c r="Y61" s="131">
        <v>4057457.83</v>
      </c>
      <c r="Z61" s="132">
        <v>0</v>
      </c>
    </row>
    <row r="62" spans="1:26" ht="15.75" hidden="1">
      <c r="A62" s="207" t="s">
        <v>203</v>
      </c>
      <c r="B62" s="133" t="s">
        <v>224</v>
      </c>
      <c r="C62" s="208">
        <v>2024</v>
      </c>
      <c r="D62" s="195" t="s">
        <v>207</v>
      </c>
      <c r="E62" s="209">
        <v>4803928.92</v>
      </c>
      <c r="F62" s="210">
        <v>703215.89</v>
      </c>
      <c r="G62" s="122">
        <f t="shared" si="1"/>
        <v>4100713.03</v>
      </c>
      <c r="H62" s="215">
        <v>626591.48</v>
      </c>
      <c r="I62" s="215">
        <v>626591.48</v>
      </c>
      <c r="J62" s="216"/>
      <c r="K62" s="194">
        <v>76624.41</v>
      </c>
      <c r="L62" s="124"/>
      <c r="M62" s="215">
        <v>41271.160000000003</v>
      </c>
      <c r="N62" s="214"/>
      <c r="O62" s="214"/>
      <c r="P62" s="214"/>
      <c r="Q62" s="214"/>
      <c r="R62" s="214"/>
      <c r="S62" s="214"/>
      <c r="T62" s="123">
        <v>744487.05</v>
      </c>
      <c r="U62" s="147">
        <v>0</v>
      </c>
      <c r="V62" s="136">
        <v>4059441.87</v>
      </c>
      <c r="W62" s="140">
        <v>4059441.87</v>
      </c>
      <c r="X62" s="130">
        <v>45352</v>
      </c>
      <c r="Y62" s="131">
        <v>3953928.92</v>
      </c>
      <c r="Z62" s="132">
        <v>105512.95</v>
      </c>
    </row>
    <row r="63" spans="1:26" ht="15.75" hidden="1">
      <c r="A63" s="207" t="s">
        <v>203</v>
      </c>
      <c r="B63" s="133" t="s">
        <v>224</v>
      </c>
      <c r="C63" s="208">
        <v>2024</v>
      </c>
      <c r="D63" s="195" t="s">
        <v>208</v>
      </c>
      <c r="E63" s="209">
        <v>4803928.92</v>
      </c>
      <c r="F63" s="217">
        <v>703215.89</v>
      </c>
      <c r="G63" s="122">
        <f t="shared" si="1"/>
        <v>4100713.03</v>
      </c>
      <c r="H63" s="175"/>
      <c r="I63" s="216">
        <v>800000</v>
      </c>
      <c r="J63" s="216"/>
      <c r="K63" s="126"/>
      <c r="L63" s="124"/>
      <c r="M63" s="215">
        <v>50000</v>
      </c>
      <c r="N63" s="214"/>
      <c r="O63" s="214"/>
      <c r="P63" s="218"/>
      <c r="Q63" s="219"/>
      <c r="R63" s="219"/>
      <c r="S63" s="219"/>
      <c r="T63" s="123">
        <v>850000</v>
      </c>
      <c r="U63" s="147">
        <v>0</v>
      </c>
      <c r="V63" s="136">
        <v>3953928.92</v>
      </c>
      <c r="W63" s="148">
        <v>3953928.92</v>
      </c>
      <c r="X63" s="149">
        <v>45383</v>
      </c>
      <c r="Y63" s="131">
        <v>3908928.92</v>
      </c>
      <c r="Z63" s="132">
        <v>45000</v>
      </c>
    </row>
    <row r="64" spans="1:26" ht="15.75" hidden="1">
      <c r="A64" s="207" t="s">
        <v>203</v>
      </c>
      <c r="B64" s="133" t="s">
        <v>224</v>
      </c>
      <c r="C64" s="208">
        <v>2024</v>
      </c>
      <c r="D64" s="195" t="s">
        <v>209</v>
      </c>
      <c r="E64" s="129">
        <v>4803928.92</v>
      </c>
      <c r="F64" s="220">
        <v>703215.89</v>
      </c>
      <c r="G64" s="122">
        <f t="shared" si="1"/>
        <v>4100713.03</v>
      </c>
      <c r="H64" s="182"/>
      <c r="I64" s="215">
        <v>800000</v>
      </c>
      <c r="J64" s="215"/>
      <c r="K64" s="154"/>
      <c r="L64" s="157"/>
      <c r="M64" s="215">
        <v>50000</v>
      </c>
      <c r="N64" s="221"/>
      <c r="O64" s="221"/>
      <c r="P64" s="222"/>
      <c r="Q64" s="223"/>
      <c r="R64" s="223"/>
      <c r="S64" s="223"/>
      <c r="T64" s="123">
        <v>850000</v>
      </c>
      <c r="U64" s="147">
        <v>0</v>
      </c>
      <c r="V64" s="136">
        <v>3953928.92</v>
      </c>
      <c r="W64" s="148">
        <v>3953928.92</v>
      </c>
      <c r="X64" s="149">
        <v>45413</v>
      </c>
      <c r="Y64" s="131">
        <v>3908928.92</v>
      </c>
      <c r="Z64" s="132">
        <v>45000</v>
      </c>
    </row>
    <row r="65" spans="1:26" ht="15.75" hidden="1">
      <c r="A65" s="224" t="s">
        <v>203</v>
      </c>
      <c r="B65" s="119" t="s">
        <v>224</v>
      </c>
      <c r="C65" s="225">
        <v>2024</v>
      </c>
      <c r="D65" s="198" t="s">
        <v>210</v>
      </c>
      <c r="E65" s="226">
        <v>4803928.92</v>
      </c>
      <c r="F65" s="210">
        <v>703215.89</v>
      </c>
      <c r="G65" s="122">
        <f t="shared" si="1"/>
        <v>4100713.03</v>
      </c>
      <c r="H65" s="175"/>
      <c r="I65" s="216">
        <v>800000</v>
      </c>
      <c r="J65" s="216"/>
      <c r="K65" s="126"/>
      <c r="L65" s="124"/>
      <c r="M65" s="215">
        <v>50000</v>
      </c>
      <c r="N65" s="214"/>
      <c r="O65" s="214"/>
      <c r="P65" s="214"/>
      <c r="Q65" s="214"/>
      <c r="R65" s="214"/>
      <c r="S65" s="214"/>
      <c r="T65" s="126">
        <v>850000</v>
      </c>
      <c r="U65" s="188">
        <v>0</v>
      </c>
      <c r="V65" s="188">
        <v>3953928.92</v>
      </c>
      <c r="W65" s="168">
        <v>3953928.92</v>
      </c>
      <c r="X65" s="130"/>
      <c r="Y65" s="162"/>
      <c r="Z65" s="163"/>
    </row>
    <row r="66" spans="1:26" ht="15.75" hidden="1">
      <c r="A66" s="207" t="s">
        <v>203</v>
      </c>
      <c r="B66" s="133" t="s">
        <v>224</v>
      </c>
      <c r="C66" s="208">
        <v>2024</v>
      </c>
      <c r="D66" s="195" t="s">
        <v>211</v>
      </c>
      <c r="E66" s="209">
        <v>4803928.92</v>
      </c>
      <c r="F66" s="210">
        <v>703215.89</v>
      </c>
      <c r="G66" s="122">
        <f t="shared" si="1"/>
        <v>4100713.03</v>
      </c>
      <c r="H66" s="175"/>
      <c r="I66" s="216">
        <v>800000</v>
      </c>
      <c r="J66" s="216"/>
      <c r="K66" s="126"/>
      <c r="L66" s="124"/>
      <c r="M66" s="215">
        <v>50000</v>
      </c>
      <c r="N66" s="214"/>
      <c r="O66" s="214"/>
      <c r="P66" s="214"/>
      <c r="Q66" s="214"/>
      <c r="R66" s="214"/>
      <c r="S66" s="214"/>
      <c r="T66" s="123">
        <v>850000</v>
      </c>
      <c r="U66" s="147">
        <v>0</v>
      </c>
      <c r="V66" s="147">
        <v>3953928.92</v>
      </c>
      <c r="W66" s="168">
        <v>3953928.92</v>
      </c>
      <c r="X66" s="130"/>
      <c r="Y66" s="131"/>
      <c r="Z66" s="132"/>
    </row>
    <row r="67" spans="1:26" ht="15.75" hidden="1">
      <c r="A67" s="207" t="s">
        <v>203</v>
      </c>
      <c r="B67" s="133" t="s">
        <v>224</v>
      </c>
      <c r="C67" s="208">
        <v>2024</v>
      </c>
      <c r="D67" s="195" t="s">
        <v>212</v>
      </c>
      <c r="E67" s="209">
        <v>4803928.92</v>
      </c>
      <c r="F67" s="210">
        <v>703215.89</v>
      </c>
      <c r="G67" s="122">
        <f t="shared" si="1"/>
        <v>4100713.03</v>
      </c>
      <c r="H67" s="175"/>
      <c r="I67" s="216">
        <v>800000</v>
      </c>
      <c r="J67" s="216"/>
      <c r="K67" s="126"/>
      <c r="L67" s="124"/>
      <c r="M67" s="215">
        <v>50000</v>
      </c>
      <c r="N67" s="214"/>
      <c r="O67" s="214"/>
      <c r="P67" s="214"/>
      <c r="Q67" s="214"/>
      <c r="R67" s="214"/>
      <c r="S67" s="214"/>
      <c r="T67" s="123">
        <v>850000</v>
      </c>
      <c r="U67" s="147">
        <v>0</v>
      </c>
      <c r="V67" s="147">
        <v>3953928.92</v>
      </c>
      <c r="W67" s="168">
        <v>3953928.92</v>
      </c>
      <c r="X67" s="130"/>
      <c r="Y67" s="131"/>
      <c r="Z67" s="132"/>
    </row>
    <row r="68" spans="1:26" ht="15.75" hidden="1">
      <c r="A68" s="207" t="s">
        <v>203</v>
      </c>
      <c r="B68" s="133" t="s">
        <v>224</v>
      </c>
      <c r="C68" s="208">
        <v>2024</v>
      </c>
      <c r="D68" s="195" t="s">
        <v>213</v>
      </c>
      <c r="E68" s="209">
        <v>4803928.92</v>
      </c>
      <c r="F68" s="210">
        <v>703215.89</v>
      </c>
      <c r="G68" s="122">
        <f t="shared" ref="G68:G99" si="2">E68-F68</f>
        <v>4100713.03</v>
      </c>
      <c r="H68" s="175"/>
      <c r="I68" s="216">
        <v>800000</v>
      </c>
      <c r="J68" s="216"/>
      <c r="K68" s="126"/>
      <c r="L68" s="124"/>
      <c r="M68" s="215">
        <v>50000</v>
      </c>
      <c r="N68" s="214"/>
      <c r="O68" s="214"/>
      <c r="P68" s="214"/>
      <c r="Q68" s="214"/>
      <c r="R68" s="214"/>
      <c r="S68" s="214"/>
      <c r="T68" s="123">
        <v>850000</v>
      </c>
      <c r="U68" s="147">
        <v>0</v>
      </c>
      <c r="V68" s="147">
        <v>3953928.92</v>
      </c>
      <c r="W68" s="168">
        <v>3953928.92</v>
      </c>
      <c r="X68" s="130"/>
      <c r="Y68" s="131"/>
      <c r="Z68" s="132"/>
    </row>
    <row r="69" spans="1:26" ht="15.75" hidden="1">
      <c r="A69" s="207" t="s">
        <v>203</v>
      </c>
      <c r="B69" s="133" t="s">
        <v>224</v>
      </c>
      <c r="C69" s="208">
        <v>2024</v>
      </c>
      <c r="D69" s="195" t="s">
        <v>214</v>
      </c>
      <c r="E69" s="209">
        <v>2882357.35</v>
      </c>
      <c r="F69" s="210">
        <v>703215.89</v>
      </c>
      <c r="G69" s="122">
        <f t="shared" si="2"/>
        <v>2179141.46</v>
      </c>
      <c r="H69" s="175"/>
      <c r="I69" s="216">
        <v>800000</v>
      </c>
      <c r="J69" s="216"/>
      <c r="K69" s="126"/>
      <c r="L69" s="124"/>
      <c r="M69" s="215">
        <v>50000</v>
      </c>
      <c r="N69" s="214"/>
      <c r="O69" s="214"/>
      <c r="P69" s="214"/>
      <c r="Q69" s="214"/>
      <c r="R69" s="214"/>
      <c r="S69" s="214"/>
      <c r="T69" s="123">
        <v>850000</v>
      </c>
      <c r="U69" s="147">
        <v>0</v>
      </c>
      <c r="V69" s="147">
        <v>2032357.35</v>
      </c>
      <c r="W69" s="168">
        <v>2032357.35</v>
      </c>
      <c r="X69" s="130"/>
      <c r="Y69" s="131"/>
      <c r="Z69" s="132"/>
    </row>
    <row r="70" spans="1:26" ht="15.75" hidden="1">
      <c r="A70" s="207" t="s">
        <v>225</v>
      </c>
      <c r="B70" s="117" t="s">
        <v>226</v>
      </c>
      <c r="C70" s="208">
        <v>2024</v>
      </c>
      <c r="D70" s="180" t="s">
        <v>205</v>
      </c>
      <c r="E70" s="209">
        <v>5809797.21</v>
      </c>
      <c r="F70" s="209">
        <v>13569.22</v>
      </c>
      <c r="G70" s="122">
        <f t="shared" si="2"/>
        <v>5796227.9900000002</v>
      </c>
      <c r="H70" s="122">
        <v>13619.27</v>
      </c>
      <c r="I70" s="122">
        <v>13619.27</v>
      </c>
      <c r="J70" s="227"/>
      <c r="K70" s="212">
        <v>338.76999999999902</v>
      </c>
      <c r="L70" s="124"/>
      <c r="M70" s="122">
        <v>37533.06</v>
      </c>
      <c r="N70" s="219"/>
      <c r="O70" s="214"/>
      <c r="P70" s="214"/>
      <c r="Q70" s="214"/>
      <c r="R70" s="214"/>
      <c r="S70" s="214"/>
      <c r="T70" s="219">
        <v>51491.1</v>
      </c>
      <c r="U70" s="228">
        <v>0</v>
      </c>
      <c r="V70" s="228">
        <v>5758306.1100000003</v>
      </c>
      <c r="W70" s="226">
        <v>5758306.1100000003</v>
      </c>
      <c r="X70" s="130">
        <v>45292</v>
      </c>
      <c r="Y70" s="131">
        <v>5758306.1100000003</v>
      </c>
      <c r="Z70" s="132">
        <v>0</v>
      </c>
    </row>
    <row r="71" spans="1:26" ht="15.75" hidden="1">
      <c r="A71" s="207" t="s">
        <v>225</v>
      </c>
      <c r="B71" s="117" t="s">
        <v>226</v>
      </c>
      <c r="C71" s="208">
        <v>2024</v>
      </c>
      <c r="D71" s="180" t="s">
        <v>206</v>
      </c>
      <c r="E71" s="209">
        <v>5809797.21</v>
      </c>
      <c r="F71" s="209">
        <v>13569.22</v>
      </c>
      <c r="G71" s="122">
        <f t="shared" si="2"/>
        <v>5796227.9900000002</v>
      </c>
      <c r="H71" s="122">
        <v>13636.91</v>
      </c>
      <c r="I71" s="122">
        <v>13636.91</v>
      </c>
      <c r="J71" s="216"/>
      <c r="K71" s="126"/>
      <c r="L71" s="214"/>
      <c r="M71" s="122">
        <v>31751.06</v>
      </c>
      <c r="N71" s="219"/>
      <c r="O71" s="214"/>
      <c r="P71" s="214"/>
      <c r="Q71" s="214"/>
      <c r="R71" s="214"/>
      <c r="S71" s="214"/>
      <c r="T71" s="219">
        <v>45387.97</v>
      </c>
      <c r="U71" s="228">
        <v>0</v>
      </c>
      <c r="V71" s="228">
        <v>5764409.2400000002</v>
      </c>
      <c r="W71" s="226">
        <v>5764409.2400000002</v>
      </c>
      <c r="X71" s="130">
        <v>45323</v>
      </c>
      <c r="Y71" s="131">
        <v>5764409.2400000002</v>
      </c>
      <c r="Z71" s="132">
        <v>0</v>
      </c>
    </row>
    <row r="72" spans="1:26" ht="15.75" hidden="1">
      <c r="A72" s="207" t="s">
        <v>225</v>
      </c>
      <c r="B72" s="117" t="s">
        <v>226</v>
      </c>
      <c r="C72" s="208">
        <v>2024</v>
      </c>
      <c r="D72" s="180" t="s">
        <v>207</v>
      </c>
      <c r="E72" s="209">
        <v>5809797.21</v>
      </c>
      <c r="F72" s="209">
        <v>13569.22</v>
      </c>
      <c r="G72" s="122">
        <f t="shared" si="2"/>
        <v>5796227.9900000002</v>
      </c>
      <c r="H72" s="122">
        <v>13647.62</v>
      </c>
      <c r="I72" s="122">
        <v>13647.62</v>
      </c>
      <c r="J72" s="216"/>
      <c r="K72" s="126"/>
      <c r="L72" s="214"/>
      <c r="M72" s="174">
        <v>31978.61</v>
      </c>
      <c r="N72" s="219"/>
      <c r="O72" s="214"/>
      <c r="P72" s="214"/>
      <c r="Q72" s="214"/>
      <c r="R72" s="214"/>
      <c r="S72" s="214"/>
      <c r="T72" s="219">
        <v>45626.23</v>
      </c>
      <c r="U72" s="228">
        <v>0</v>
      </c>
      <c r="V72" s="136">
        <v>5764170.9800000004</v>
      </c>
      <c r="W72" s="140">
        <v>5764170.9800000004</v>
      </c>
      <c r="X72" s="130">
        <v>45352</v>
      </c>
      <c r="Y72" s="131">
        <v>5739797.21</v>
      </c>
      <c r="Z72" s="132">
        <v>24373.7699999996</v>
      </c>
    </row>
    <row r="73" spans="1:26" ht="15.75" hidden="1">
      <c r="A73" s="207" t="s">
        <v>225</v>
      </c>
      <c r="B73" s="117" t="s">
        <v>226</v>
      </c>
      <c r="C73" s="208">
        <v>2024</v>
      </c>
      <c r="D73" s="180" t="s">
        <v>208</v>
      </c>
      <c r="E73" s="209">
        <v>5809797.21</v>
      </c>
      <c r="F73" s="209">
        <v>13569.22</v>
      </c>
      <c r="G73" s="122">
        <f t="shared" si="2"/>
        <v>5796227.9900000002</v>
      </c>
      <c r="H73" s="144"/>
      <c r="I73" s="203">
        <v>20000</v>
      </c>
      <c r="J73" s="216"/>
      <c r="K73" s="126"/>
      <c r="L73" s="214"/>
      <c r="M73" s="205">
        <v>50000</v>
      </c>
      <c r="N73" s="219">
        <v>131650.01999999999</v>
      </c>
      <c r="O73" s="214"/>
      <c r="P73" s="214"/>
      <c r="Q73" s="214"/>
      <c r="R73" s="214"/>
      <c r="S73" s="214"/>
      <c r="T73" s="219">
        <v>201650.02</v>
      </c>
      <c r="U73" s="228">
        <v>55160</v>
      </c>
      <c r="V73" s="136">
        <v>5663307.1900000004</v>
      </c>
      <c r="W73" s="140">
        <v>5608147.1900000004</v>
      </c>
      <c r="X73" s="130">
        <v>45383</v>
      </c>
      <c r="Y73" s="131">
        <v>5663307.1900000004</v>
      </c>
      <c r="Z73" s="132">
        <v>0</v>
      </c>
    </row>
    <row r="74" spans="1:26" ht="15.75" hidden="1">
      <c r="A74" s="207" t="s">
        <v>225</v>
      </c>
      <c r="B74" s="117" t="s">
        <v>226</v>
      </c>
      <c r="C74" s="208">
        <v>2024</v>
      </c>
      <c r="D74" s="180" t="s">
        <v>209</v>
      </c>
      <c r="E74" s="129">
        <v>5809797.21</v>
      </c>
      <c r="F74" s="229">
        <v>13569.22</v>
      </c>
      <c r="G74" s="122">
        <f t="shared" si="2"/>
        <v>5796227.9900000002</v>
      </c>
      <c r="H74" s="151"/>
      <c r="I74" s="205">
        <v>20000</v>
      </c>
      <c r="J74" s="215"/>
      <c r="K74" s="154"/>
      <c r="L74" s="221"/>
      <c r="M74" s="205">
        <v>50000</v>
      </c>
      <c r="N74" s="223"/>
      <c r="O74" s="221"/>
      <c r="P74" s="222"/>
      <c r="Q74" s="223"/>
      <c r="R74" s="223"/>
      <c r="S74" s="223"/>
      <c r="T74" s="123">
        <v>70000</v>
      </c>
      <c r="U74" s="228">
        <v>0</v>
      </c>
      <c r="V74" s="136">
        <v>5739797.21</v>
      </c>
      <c r="W74" s="148">
        <v>5739797.21</v>
      </c>
      <c r="X74" s="149">
        <v>45413</v>
      </c>
      <c r="Y74" s="131">
        <v>5739797.21</v>
      </c>
      <c r="Z74" s="132">
        <v>0</v>
      </c>
    </row>
    <row r="75" spans="1:26" ht="15.75" hidden="1">
      <c r="A75" s="224" t="s">
        <v>225</v>
      </c>
      <c r="B75" s="160" t="s">
        <v>226</v>
      </c>
      <c r="C75" s="225">
        <v>2024</v>
      </c>
      <c r="D75" s="230" t="s">
        <v>210</v>
      </c>
      <c r="E75" s="226">
        <v>5809797.21</v>
      </c>
      <c r="F75" s="209">
        <v>13569.22</v>
      </c>
      <c r="G75" s="122">
        <f t="shared" si="2"/>
        <v>5796227.9900000002</v>
      </c>
      <c r="H75" s="144"/>
      <c r="I75" s="203">
        <v>20000</v>
      </c>
      <c r="J75" s="216"/>
      <c r="K75" s="126"/>
      <c r="L75" s="214"/>
      <c r="M75" s="205">
        <v>50000</v>
      </c>
      <c r="N75" s="219"/>
      <c r="O75" s="214"/>
      <c r="P75" s="214"/>
      <c r="Q75" s="214"/>
      <c r="R75" s="214"/>
      <c r="S75" s="214"/>
      <c r="T75" s="214">
        <v>70000</v>
      </c>
      <c r="U75" s="188">
        <v>0</v>
      </c>
      <c r="V75" s="231">
        <v>5739797.21</v>
      </c>
      <c r="W75" s="226">
        <v>5739797.21</v>
      </c>
      <c r="X75" s="130"/>
      <c r="Y75" s="162"/>
      <c r="Z75" s="163"/>
    </row>
    <row r="76" spans="1:26" ht="15.75" hidden="1">
      <c r="A76" s="207" t="s">
        <v>225</v>
      </c>
      <c r="B76" s="117" t="s">
        <v>226</v>
      </c>
      <c r="C76" s="208">
        <v>2024</v>
      </c>
      <c r="D76" s="180" t="s">
        <v>211</v>
      </c>
      <c r="E76" s="209">
        <v>5809797.21</v>
      </c>
      <c r="F76" s="209">
        <v>13569.22</v>
      </c>
      <c r="G76" s="122">
        <f t="shared" si="2"/>
        <v>5796227.9900000002</v>
      </c>
      <c r="H76" s="144"/>
      <c r="I76" s="203">
        <v>20000</v>
      </c>
      <c r="J76" s="216"/>
      <c r="K76" s="126"/>
      <c r="L76" s="214"/>
      <c r="M76" s="205">
        <v>50000</v>
      </c>
      <c r="N76" s="219"/>
      <c r="O76" s="214"/>
      <c r="P76" s="214"/>
      <c r="Q76" s="214"/>
      <c r="R76" s="214"/>
      <c r="S76" s="214"/>
      <c r="T76" s="219">
        <v>70000</v>
      </c>
      <c r="U76" s="228">
        <v>0</v>
      </c>
      <c r="V76" s="228">
        <v>5739797.21</v>
      </c>
      <c r="W76" s="226">
        <v>5739797.21</v>
      </c>
      <c r="X76" s="130"/>
      <c r="Y76" s="131"/>
      <c r="Z76" s="132"/>
    </row>
    <row r="77" spans="1:26" ht="15.75" hidden="1">
      <c r="A77" s="207" t="s">
        <v>225</v>
      </c>
      <c r="B77" s="117" t="s">
        <v>226</v>
      </c>
      <c r="C77" s="208">
        <v>2024</v>
      </c>
      <c r="D77" s="180" t="s">
        <v>212</v>
      </c>
      <c r="E77" s="209">
        <v>5809797.21</v>
      </c>
      <c r="F77" s="209">
        <v>13569.22</v>
      </c>
      <c r="G77" s="122">
        <f t="shared" si="2"/>
        <v>5796227.9900000002</v>
      </c>
      <c r="H77" s="144"/>
      <c r="I77" s="203">
        <v>20000</v>
      </c>
      <c r="J77" s="216"/>
      <c r="K77" s="126"/>
      <c r="L77" s="214"/>
      <c r="M77" s="205">
        <v>50000</v>
      </c>
      <c r="N77" s="219"/>
      <c r="O77" s="214"/>
      <c r="P77" s="214"/>
      <c r="Q77" s="214"/>
      <c r="R77" s="214"/>
      <c r="S77" s="214"/>
      <c r="T77" s="219">
        <v>70000</v>
      </c>
      <c r="U77" s="228">
        <v>0</v>
      </c>
      <c r="V77" s="228">
        <v>5739797.21</v>
      </c>
      <c r="W77" s="226">
        <v>5739797.21</v>
      </c>
      <c r="X77" s="130"/>
      <c r="Y77" s="131"/>
      <c r="Z77" s="132"/>
    </row>
    <row r="78" spans="1:26" ht="15.75" hidden="1">
      <c r="A78" s="207" t="s">
        <v>225</v>
      </c>
      <c r="B78" s="117" t="s">
        <v>226</v>
      </c>
      <c r="C78" s="208">
        <v>2024</v>
      </c>
      <c r="D78" s="180" t="s">
        <v>213</v>
      </c>
      <c r="E78" s="209">
        <v>5809797.21</v>
      </c>
      <c r="F78" s="209">
        <v>13569.22</v>
      </c>
      <c r="G78" s="122">
        <f t="shared" si="2"/>
        <v>5796227.9900000002</v>
      </c>
      <c r="H78" s="144"/>
      <c r="I78" s="203">
        <v>20000</v>
      </c>
      <c r="J78" s="216"/>
      <c r="K78" s="126"/>
      <c r="L78" s="214"/>
      <c r="M78" s="205">
        <v>50000</v>
      </c>
      <c r="N78" s="219"/>
      <c r="O78" s="214"/>
      <c r="P78" s="214"/>
      <c r="Q78" s="214"/>
      <c r="R78" s="214"/>
      <c r="S78" s="214"/>
      <c r="T78" s="219">
        <v>70000</v>
      </c>
      <c r="U78" s="228">
        <v>0</v>
      </c>
      <c r="V78" s="228">
        <v>5739797.21</v>
      </c>
      <c r="W78" s="226">
        <v>5739797.21</v>
      </c>
      <c r="X78" s="130"/>
      <c r="Y78" s="131"/>
      <c r="Z78" s="132"/>
    </row>
    <row r="79" spans="1:26" ht="15.75" hidden="1">
      <c r="A79" s="207" t="s">
        <v>225</v>
      </c>
      <c r="B79" s="117" t="s">
        <v>226</v>
      </c>
      <c r="C79" s="208">
        <v>2024</v>
      </c>
      <c r="D79" s="180" t="s">
        <v>214</v>
      </c>
      <c r="E79" s="209">
        <v>5809797.21</v>
      </c>
      <c r="F79" s="209">
        <v>13569.22</v>
      </c>
      <c r="G79" s="122">
        <f t="shared" si="2"/>
        <v>5796227.9900000002</v>
      </c>
      <c r="H79" s="144"/>
      <c r="I79" s="203">
        <v>20000</v>
      </c>
      <c r="J79" s="216"/>
      <c r="K79" s="126"/>
      <c r="L79" s="214"/>
      <c r="M79" s="205">
        <v>50000</v>
      </c>
      <c r="N79" s="219"/>
      <c r="O79" s="214"/>
      <c r="P79" s="214"/>
      <c r="Q79" s="214"/>
      <c r="R79" s="214"/>
      <c r="S79" s="214"/>
      <c r="T79" s="219">
        <v>70000</v>
      </c>
      <c r="U79" s="228">
        <v>0</v>
      </c>
      <c r="V79" s="228">
        <v>5739797.21</v>
      </c>
      <c r="W79" s="226">
        <v>5739797.21</v>
      </c>
      <c r="X79" s="130"/>
      <c r="Y79" s="131"/>
      <c r="Z79" s="132"/>
    </row>
    <row r="80" spans="1:26" ht="15.75" hidden="1">
      <c r="A80" s="207" t="s">
        <v>225</v>
      </c>
      <c r="B80" s="117" t="s">
        <v>226</v>
      </c>
      <c r="C80" s="208">
        <v>2024</v>
      </c>
      <c r="D80" s="180" t="s">
        <v>215</v>
      </c>
      <c r="E80" s="209">
        <v>5809797.21</v>
      </c>
      <c r="F80" s="209">
        <v>13569.22</v>
      </c>
      <c r="G80" s="122">
        <f t="shared" si="2"/>
        <v>5796227.9900000002</v>
      </c>
      <c r="H80" s="144"/>
      <c r="I80" s="203">
        <v>20000</v>
      </c>
      <c r="J80" s="216"/>
      <c r="K80" s="126"/>
      <c r="L80" s="214"/>
      <c r="M80" s="205">
        <v>50000</v>
      </c>
      <c r="N80" s="219"/>
      <c r="O80" s="214"/>
      <c r="P80" s="214"/>
      <c r="Q80" s="214"/>
      <c r="R80" s="214"/>
      <c r="S80" s="214"/>
      <c r="T80" s="219">
        <v>70000</v>
      </c>
      <c r="U80" s="228">
        <v>0</v>
      </c>
      <c r="V80" s="228">
        <v>5739797.21</v>
      </c>
      <c r="W80" s="226">
        <v>5739797.21</v>
      </c>
      <c r="X80" s="130"/>
      <c r="Y80" s="131"/>
      <c r="Z80" s="132"/>
    </row>
    <row r="81" spans="1:26" ht="15.75" hidden="1">
      <c r="A81" s="207" t="s">
        <v>225</v>
      </c>
      <c r="B81" s="117" t="s">
        <v>226</v>
      </c>
      <c r="C81" s="208">
        <v>2024</v>
      </c>
      <c r="D81" s="180" t="s">
        <v>216</v>
      </c>
      <c r="E81" s="209">
        <v>5809797.21</v>
      </c>
      <c r="F81" s="209">
        <v>13569.22</v>
      </c>
      <c r="G81" s="122">
        <f t="shared" si="2"/>
        <v>5796227.9900000002</v>
      </c>
      <c r="H81" s="144"/>
      <c r="I81" s="203">
        <v>20000</v>
      </c>
      <c r="J81" s="216"/>
      <c r="K81" s="126"/>
      <c r="L81" s="214"/>
      <c r="M81" s="205">
        <v>50000</v>
      </c>
      <c r="N81" s="219"/>
      <c r="O81" s="214"/>
      <c r="P81" s="214"/>
      <c r="Q81" s="214"/>
      <c r="R81" s="214"/>
      <c r="S81" s="214"/>
      <c r="T81" s="219">
        <v>70000</v>
      </c>
      <c r="U81" s="228">
        <v>0</v>
      </c>
      <c r="V81" s="228">
        <v>5739797.21</v>
      </c>
      <c r="W81" s="226">
        <v>5739797.21</v>
      </c>
      <c r="X81" s="130"/>
      <c r="Y81" s="131"/>
      <c r="Z81" s="132"/>
    </row>
    <row r="82" spans="1:26" ht="25.5" hidden="1">
      <c r="A82" s="224" t="s">
        <v>227</v>
      </c>
      <c r="B82" s="232" t="s">
        <v>228</v>
      </c>
      <c r="C82" s="225">
        <v>2024</v>
      </c>
      <c r="D82" s="230" t="s">
        <v>205</v>
      </c>
      <c r="E82" s="226">
        <v>2350075.9</v>
      </c>
      <c r="F82" s="226">
        <v>0</v>
      </c>
      <c r="G82" s="122">
        <f t="shared" si="2"/>
        <v>2350075.9</v>
      </c>
      <c r="H82" s="175"/>
      <c r="I82" s="214"/>
      <c r="J82" s="214"/>
      <c r="K82" s="126"/>
      <c r="L82" s="214"/>
      <c r="M82" s="122">
        <v>36907.47</v>
      </c>
      <c r="N82" s="214"/>
      <c r="O82" s="214"/>
      <c r="P82" s="214"/>
      <c r="Q82" s="214"/>
      <c r="R82" s="214"/>
      <c r="S82" s="214"/>
      <c r="T82" s="214">
        <v>36907.47</v>
      </c>
      <c r="U82" s="233">
        <v>0</v>
      </c>
      <c r="V82" s="231">
        <v>2313168.4300000002</v>
      </c>
      <c r="W82" s="226">
        <v>2313168.4300000002</v>
      </c>
      <c r="X82" s="130">
        <v>45292</v>
      </c>
      <c r="Y82" s="131">
        <v>2313168.4300000002</v>
      </c>
      <c r="Z82" s="132">
        <v>0</v>
      </c>
    </row>
    <row r="83" spans="1:26" ht="25.5" hidden="1">
      <c r="A83" s="207" t="s">
        <v>227</v>
      </c>
      <c r="B83" s="232" t="s">
        <v>228</v>
      </c>
      <c r="C83" s="208">
        <v>2024</v>
      </c>
      <c r="D83" s="180" t="s">
        <v>206</v>
      </c>
      <c r="E83" s="209">
        <v>2356375.9</v>
      </c>
      <c r="F83" s="209">
        <v>0</v>
      </c>
      <c r="G83" s="122">
        <f t="shared" si="2"/>
        <v>2356375.9</v>
      </c>
      <c r="H83" s="144"/>
      <c r="I83" s="219"/>
      <c r="J83" s="219"/>
      <c r="K83" s="123"/>
      <c r="L83" s="219"/>
      <c r="M83" s="122">
        <v>30711.68</v>
      </c>
      <c r="N83" s="219"/>
      <c r="O83" s="219"/>
      <c r="P83" s="219"/>
      <c r="Q83" s="219"/>
      <c r="R83" s="219"/>
      <c r="S83" s="219"/>
      <c r="T83" s="219">
        <v>30711.68</v>
      </c>
      <c r="U83" s="234">
        <v>0</v>
      </c>
      <c r="V83" s="228">
        <v>2325664.2200000002</v>
      </c>
      <c r="W83" s="209">
        <v>2325664.2200000002</v>
      </c>
      <c r="X83" s="130">
        <v>45323</v>
      </c>
      <c r="Y83" s="131">
        <v>2325664.2200000002</v>
      </c>
      <c r="Z83" s="132">
        <v>0</v>
      </c>
    </row>
    <row r="84" spans="1:26" ht="25.5" hidden="1">
      <c r="A84" s="207" t="s">
        <v>227</v>
      </c>
      <c r="B84" s="232" t="s">
        <v>228</v>
      </c>
      <c r="C84" s="208">
        <v>2024</v>
      </c>
      <c r="D84" s="180" t="s">
        <v>207</v>
      </c>
      <c r="E84" s="209">
        <v>2356625.9</v>
      </c>
      <c r="F84" s="209">
        <v>0</v>
      </c>
      <c r="G84" s="122">
        <f t="shared" si="2"/>
        <v>2356625.9</v>
      </c>
      <c r="H84" s="144"/>
      <c r="I84" s="219"/>
      <c r="J84" s="219"/>
      <c r="K84" s="123"/>
      <c r="L84" s="219"/>
      <c r="M84" s="174">
        <v>29008.06</v>
      </c>
      <c r="N84" s="219"/>
      <c r="O84" s="219"/>
      <c r="P84" s="219"/>
      <c r="Q84" s="219"/>
      <c r="R84" s="219"/>
      <c r="S84" s="219"/>
      <c r="T84" s="219">
        <v>29008.06</v>
      </c>
      <c r="U84" s="234">
        <v>0</v>
      </c>
      <c r="V84" s="136">
        <v>2327617.84</v>
      </c>
      <c r="W84" s="140">
        <v>2327617.84</v>
      </c>
      <c r="X84" s="130">
        <v>45352</v>
      </c>
      <c r="Y84" s="131">
        <v>2296625.9</v>
      </c>
      <c r="Z84" s="132">
        <v>30991.9399999995</v>
      </c>
    </row>
    <row r="85" spans="1:26" ht="25.5" hidden="1">
      <c r="A85" s="207" t="s">
        <v>227</v>
      </c>
      <c r="B85" s="232" t="s">
        <v>228</v>
      </c>
      <c r="C85" s="208">
        <v>2024</v>
      </c>
      <c r="D85" s="180" t="s">
        <v>208</v>
      </c>
      <c r="E85" s="209">
        <v>2326223.65</v>
      </c>
      <c r="F85" s="209">
        <v>0</v>
      </c>
      <c r="G85" s="122">
        <f t="shared" si="2"/>
        <v>2326223.65</v>
      </c>
      <c r="H85" s="144"/>
      <c r="I85" s="219"/>
      <c r="J85" s="219"/>
      <c r="K85" s="123"/>
      <c r="L85" s="219"/>
      <c r="M85" s="205">
        <v>52683.98</v>
      </c>
      <c r="N85" s="219"/>
      <c r="O85" s="219">
        <v>843524.04</v>
      </c>
      <c r="P85" s="219"/>
      <c r="Q85" s="219"/>
      <c r="R85" s="219"/>
      <c r="S85" s="219"/>
      <c r="T85" s="219">
        <v>896208.02</v>
      </c>
      <c r="U85" s="234">
        <v>64000</v>
      </c>
      <c r="V85" s="136">
        <v>1494015.63</v>
      </c>
      <c r="W85" s="140">
        <v>1430015.63</v>
      </c>
      <c r="X85" s="130">
        <v>45383</v>
      </c>
      <c r="Y85" s="131">
        <v>1494015.63</v>
      </c>
      <c r="Z85" s="132">
        <v>0</v>
      </c>
    </row>
    <row r="86" spans="1:26" ht="25.5" hidden="1">
      <c r="A86" s="207" t="s">
        <v>227</v>
      </c>
      <c r="B86" s="232" t="s">
        <v>228</v>
      </c>
      <c r="C86" s="208">
        <v>2024</v>
      </c>
      <c r="D86" s="180" t="s">
        <v>209</v>
      </c>
      <c r="E86" s="129">
        <v>2326223.65</v>
      </c>
      <c r="F86" s="229">
        <v>0</v>
      </c>
      <c r="G86" s="122">
        <f t="shared" si="2"/>
        <v>2326223.65</v>
      </c>
      <c r="H86" s="151"/>
      <c r="I86" s="223"/>
      <c r="J86" s="223"/>
      <c r="K86" s="153"/>
      <c r="L86" s="223"/>
      <c r="M86" s="205">
        <v>60000</v>
      </c>
      <c r="N86" s="223"/>
      <c r="O86" s="223">
        <v>843524.04</v>
      </c>
      <c r="P86" s="235"/>
      <c r="Q86" s="223"/>
      <c r="R86" s="223"/>
      <c r="S86" s="223"/>
      <c r="T86" s="123">
        <v>903524.04</v>
      </c>
      <c r="U86" s="228">
        <v>0</v>
      </c>
      <c r="V86" s="136">
        <v>1422699.61</v>
      </c>
      <c r="W86" s="148">
        <v>1422699.61</v>
      </c>
      <c r="X86" s="149">
        <v>45413</v>
      </c>
      <c r="Y86" s="131">
        <v>1422699.61</v>
      </c>
      <c r="Z86" s="132">
        <v>0</v>
      </c>
    </row>
    <row r="87" spans="1:26" ht="25.5" hidden="1">
      <c r="A87" s="224" t="s">
        <v>227</v>
      </c>
      <c r="B87" s="236" t="s">
        <v>228</v>
      </c>
      <c r="C87" s="225">
        <v>2024</v>
      </c>
      <c r="D87" s="230" t="s">
        <v>210</v>
      </c>
      <c r="E87" s="226">
        <v>2326223.65</v>
      </c>
      <c r="F87" s="209">
        <v>0</v>
      </c>
      <c r="G87" s="122">
        <f t="shared" si="2"/>
        <v>2326223.65</v>
      </c>
      <c r="H87" s="144"/>
      <c r="I87" s="219"/>
      <c r="J87" s="219"/>
      <c r="K87" s="123"/>
      <c r="L87" s="219"/>
      <c r="M87" s="205">
        <v>60000</v>
      </c>
      <c r="N87" s="219"/>
      <c r="O87" s="219">
        <v>843524.04</v>
      </c>
      <c r="P87" s="219"/>
      <c r="Q87" s="214"/>
      <c r="R87" s="214"/>
      <c r="S87" s="214"/>
      <c r="T87" s="214">
        <v>903524.04</v>
      </c>
      <c r="U87" s="188">
        <v>0</v>
      </c>
      <c r="V87" s="231">
        <v>1422699.61</v>
      </c>
      <c r="W87" s="209">
        <v>1422699.61</v>
      </c>
      <c r="X87" s="130">
        <v>45444</v>
      </c>
      <c r="Y87" s="162"/>
      <c r="Z87" s="163"/>
    </row>
    <row r="88" spans="1:26" ht="25.5" hidden="1">
      <c r="A88" s="207" t="s">
        <v>227</v>
      </c>
      <c r="B88" s="232" t="s">
        <v>228</v>
      </c>
      <c r="C88" s="208">
        <v>2024</v>
      </c>
      <c r="D88" s="180" t="s">
        <v>211</v>
      </c>
      <c r="E88" s="209">
        <v>2326223.65</v>
      </c>
      <c r="F88" s="209">
        <v>0</v>
      </c>
      <c r="G88" s="122">
        <f t="shared" si="2"/>
        <v>2326223.65</v>
      </c>
      <c r="H88" s="144"/>
      <c r="I88" s="219"/>
      <c r="J88" s="219"/>
      <c r="K88" s="123"/>
      <c r="L88" s="219"/>
      <c r="M88" s="205">
        <v>60000</v>
      </c>
      <c r="N88" s="219"/>
      <c r="O88" s="219">
        <v>843524.04</v>
      </c>
      <c r="P88" s="219"/>
      <c r="Q88" s="219"/>
      <c r="R88" s="219"/>
      <c r="S88" s="219"/>
      <c r="T88" s="219">
        <v>903524.04</v>
      </c>
      <c r="U88" s="234">
        <v>0</v>
      </c>
      <c r="V88" s="228">
        <v>1422699.61</v>
      </c>
      <c r="W88" s="209">
        <v>1422699.61</v>
      </c>
      <c r="X88" s="130">
        <v>45474</v>
      </c>
      <c r="Y88" s="131"/>
      <c r="Z88" s="132"/>
    </row>
    <row r="89" spans="1:26" ht="25.5" hidden="1">
      <c r="A89" s="207" t="s">
        <v>227</v>
      </c>
      <c r="B89" s="232" t="s">
        <v>228</v>
      </c>
      <c r="C89" s="208">
        <v>2024</v>
      </c>
      <c r="D89" s="180" t="s">
        <v>212</v>
      </c>
      <c r="E89" s="209">
        <v>2326223.65</v>
      </c>
      <c r="F89" s="209">
        <v>0</v>
      </c>
      <c r="G89" s="122">
        <f t="shared" si="2"/>
        <v>2326223.65</v>
      </c>
      <c r="H89" s="144"/>
      <c r="I89" s="219"/>
      <c r="J89" s="219"/>
      <c r="K89" s="123"/>
      <c r="L89" s="219"/>
      <c r="M89" s="205">
        <v>60000</v>
      </c>
      <c r="N89" s="219"/>
      <c r="O89" s="219">
        <v>843524.04</v>
      </c>
      <c r="P89" s="219"/>
      <c r="Q89" s="219"/>
      <c r="R89" s="219"/>
      <c r="S89" s="219"/>
      <c r="T89" s="219">
        <v>903524.04</v>
      </c>
      <c r="U89" s="234">
        <v>0</v>
      </c>
      <c r="V89" s="228">
        <v>1422699.61</v>
      </c>
      <c r="W89" s="209">
        <v>1422699.61</v>
      </c>
      <c r="X89" s="130">
        <v>45505</v>
      </c>
      <c r="Y89" s="131"/>
      <c r="Z89" s="132"/>
    </row>
    <row r="90" spans="1:26" ht="25.5" hidden="1">
      <c r="A90" s="207" t="s">
        <v>227</v>
      </c>
      <c r="B90" s="232" t="s">
        <v>228</v>
      </c>
      <c r="C90" s="208">
        <v>2024</v>
      </c>
      <c r="D90" s="180" t="s">
        <v>213</v>
      </c>
      <c r="E90" s="209">
        <v>2326223.65</v>
      </c>
      <c r="F90" s="209">
        <v>0</v>
      </c>
      <c r="G90" s="122">
        <f t="shared" si="2"/>
        <v>2326223.65</v>
      </c>
      <c r="H90" s="144"/>
      <c r="I90" s="219"/>
      <c r="J90" s="219"/>
      <c r="K90" s="123"/>
      <c r="L90" s="219"/>
      <c r="M90" s="205">
        <v>60000</v>
      </c>
      <c r="N90" s="219"/>
      <c r="O90" s="219">
        <v>843524.05</v>
      </c>
      <c r="P90" s="219"/>
      <c r="Q90" s="219"/>
      <c r="R90" s="219"/>
      <c r="S90" s="219"/>
      <c r="T90" s="219">
        <v>903524.05</v>
      </c>
      <c r="U90" s="234">
        <v>0</v>
      </c>
      <c r="V90" s="228">
        <v>1422699.6</v>
      </c>
      <c r="W90" s="209">
        <v>1422699.6</v>
      </c>
      <c r="X90" s="130">
        <v>45536</v>
      </c>
      <c r="Y90" s="131"/>
      <c r="Z90" s="132"/>
    </row>
    <row r="91" spans="1:26" ht="25.5" hidden="1">
      <c r="A91" s="207" t="s">
        <v>227</v>
      </c>
      <c r="B91" s="232" t="s">
        <v>228</v>
      </c>
      <c r="C91" s="208">
        <v>2024</v>
      </c>
      <c r="D91" s="180" t="s">
        <v>214</v>
      </c>
      <c r="E91" s="209">
        <v>2326223.65</v>
      </c>
      <c r="F91" s="209">
        <v>0</v>
      </c>
      <c r="G91" s="122">
        <f t="shared" si="2"/>
        <v>2326223.65</v>
      </c>
      <c r="H91" s="144"/>
      <c r="I91" s="219"/>
      <c r="J91" s="219"/>
      <c r="K91" s="123"/>
      <c r="L91" s="219"/>
      <c r="M91" s="205">
        <v>60000</v>
      </c>
      <c r="N91" s="219"/>
      <c r="O91" s="219"/>
      <c r="P91" s="219"/>
      <c r="Q91" s="219"/>
      <c r="R91" s="219"/>
      <c r="S91" s="219"/>
      <c r="T91" s="219">
        <v>60000</v>
      </c>
      <c r="U91" s="234">
        <v>0</v>
      </c>
      <c r="V91" s="228">
        <v>2266223.65</v>
      </c>
      <c r="W91" s="209">
        <v>2266223.65</v>
      </c>
      <c r="X91" s="130">
        <v>45566</v>
      </c>
      <c r="Y91" s="131"/>
      <c r="Z91" s="132"/>
    </row>
    <row r="92" spans="1:26" ht="25.5" hidden="1">
      <c r="A92" s="207" t="s">
        <v>227</v>
      </c>
      <c r="B92" s="232" t="s">
        <v>228</v>
      </c>
      <c r="C92" s="208">
        <v>2024</v>
      </c>
      <c r="D92" s="180" t="s">
        <v>215</v>
      </c>
      <c r="E92" s="209">
        <v>2326223.65</v>
      </c>
      <c r="F92" s="209">
        <v>0</v>
      </c>
      <c r="G92" s="122">
        <f t="shared" si="2"/>
        <v>2326223.65</v>
      </c>
      <c r="H92" s="144"/>
      <c r="I92" s="219"/>
      <c r="J92" s="219"/>
      <c r="K92" s="123"/>
      <c r="L92" s="219"/>
      <c r="M92" s="205">
        <v>60000</v>
      </c>
      <c r="N92" s="219"/>
      <c r="O92" s="219"/>
      <c r="P92" s="219"/>
      <c r="Q92" s="219"/>
      <c r="R92" s="219"/>
      <c r="S92" s="219"/>
      <c r="T92" s="219">
        <v>60000</v>
      </c>
      <c r="U92" s="234">
        <v>0</v>
      </c>
      <c r="V92" s="228">
        <v>2266223.65</v>
      </c>
      <c r="W92" s="209">
        <v>2266223.65</v>
      </c>
      <c r="X92" s="130">
        <v>45597</v>
      </c>
      <c r="Y92" s="131"/>
      <c r="Z92" s="132"/>
    </row>
    <row r="93" spans="1:26" ht="25.5" hidden="1">
      <c r="A93" s="207" t="s">
        <v>227</v>
      </c>
      <c r="B93" s="232" t="s">
        <v>228</v>
      </c>
      <c r="C93" s="208">
        <v>2024</v>
      </c>
      <c r="D93" s="180" t="s">
        <v>216</v>
      </c>
      <c r="E93" s="209">
        <v>2326223.65</v>
      </c>
      <c r="F93" s="209">
        <v>0</v>
      </c>
      <c r="G93" s="122">
        <f t="shared" si="2"/>
        <v>2326223.65</v>
      </c>
      <c r="H93" s="144"/>
      <c r="I93" s="219"/>
      <c r="J93" s="219"/>
      <c r="K93" s="123"/>
      <c r="L93" s="219"/>
      <c r="M93" s="205">
        <v>60000</v>
      </c>
      <c r="N93" s="219"/>
      <c r="O93" s="219"/>
      <c r="P93" s="219"/>
      <c r="Q93" s="219"/>
      <c r="R93" s="219"/>
      <c r="S93" s="219"/>
      <c r="T93" s="219">
        <v>60000</v>
      </c>
      <c r="U93" s="234">
        <v>0</v>
      </c>
      <c r="V93" s="228">
        <v>2266223.65</v>
      </c>
      <c r="W93" s="209">
        <v>2266223.65</v>
      </c>
      <c r="X93" s="130">
        <v>45597</v>
      </c>
      <c r="Y93" s="131"/>
      <c r="Z93" s="132"/>
    </row>
    <row r="94" spans="1:26" ht="15.75" hidden="1">
      <c r="A94" s="237" t="s">
        <v>225</v>
      </c>
      <c r="B94" s="238" t="s">
        <v>229</v>
      </c>
      <c r="C94" s="225">
        <v>2024</v>
      </c>
      <c r="D94" s="230" t="s">
        <v>205</v>
      </c>
      <c r="E94" s="226">
        <v>23123032.27</v>
      </c>
      <c r="F94" s="226">
        <v>0</v>
      </c>
      <c r="G94" s="122">
        <f t="shared" si="2"/>
        <v>23123032.27</v>
      </c>
      <c r="H94" s="122"/>
      <c r="I94" s="122"/>
      <c r="J94" s="122">
        <v>39418.46</v>
      </c>
      <c r="K94" s="126"/>
      <c r="L94" s="214"/>
      <c r="M94" s="122">
        <v>320524.58</v>
      </c>
      <c r="N94" s="239"/>
      <c r="O94" s="239">
        <v>4591338.45</v>
      </c>
      <c r="P94" s="240"/>
      <c r="Q94" s="214"/>
      <c r="R94" s="214"/>
      <c r="S94" s="214"/>
      <c r="T94" s="214">
        <v>4951281.49</v>
      </c>
      <c r="U94" s="233">
        <v>0</v>
      </c>
      <c r="V94" s="231">
        <v>18171750.780000001</v>
      </c>
      <c r="W94" s="226">
        <v>18171750.780000001</v>
      </c>
      <c r="X94" s="130">
        <v>44835</v>
      </c>
      <c r="Y94" s="131">
        <v>18171750.780000001</v>
      </c>
      <c r="Z94" s="132">
        <v>0</v>
      </c>
    </row>
    <row r="95" spans="1:26" ht="15.75" hidden="1">
      <c r="A95" s="241" t="s">
        <v>225</v>
      </c>
      <c r="B95" s="242" t="s">
        <v>229</v>
      </c>
      <c r="C95" s="208">
        <v>2024</v>
      </c>
      <c r="D95" s="180" t="s">
        <v>206</v>
      </c>
      <c r="E95" s="209">
        <v>23123031.239999998</v>
      </c>
      <c r="F95" s="209">
        <v>0</v>
      </c>
      <c r="G95" s="122">
        <f t="shared" si="2"/>
        <v>23123031.239999998</v>
      </c>
      <c r="H95" s="144"/>
      <c r="I95" s="219"/>
      <c r="J95" s="122">
        <v>39418.46</v>
      </c>
      <c r="K95" s="123"/>
      <c r="L95" s="219"/>
      <c r="M95" s="174">
        <v>296551.69</v>
      </c>
      <c r="N95" s="219"/>
      <c r="O95" s="239">
        <v>4568160.1500000004</v>
      </c>
      <c r="P95" s="239"/>
      <c r="Q95" s="219"/>
      <c r="R95" s="219"/>
      <c r="S95" s="219"/>
      <c r="T95" s="219">
        <v>4904130.3</v>
      </c>
      <c r="U95" s="234">
        <v>0</v>
      </c>
      <c r="V95" s="228">
        <v>18218900.940000001</v>
      </c>
      <c r="W95" s="209">
        <v>18218900.940000001</v>
      </c>
      <c r="X95" s="130">
        <v>44835</v>
      </c>
      <c r="Y95" s="131">
        <v>18132870.98</v>
      </c>
      <c r="Z95" s="132">
        <v>86029.959999997198</v>
      </c>
    </row>
    <row r="96" spans="1:26" ht="15.75" hidden="1">
      <c r="A96" s="241" t="s">
        <v>225</v>
      </c>
      <c r="B96" s="242" t="s">
        <v>229</v>
      </c>
      <c r="C96" s="208">
        <v>2024</v>
      </c>
      <c r="D96" s="180" t="s">
        <v>207</v>
      </c>
      <c r="E96" s="209">
        <v>23165654.48</v>
      </c>
      <c r="F96" s="209">
        <v>0</v>
      </c>
      <c r="G96" s="122">
        <f t="shared" si="2"/>
        <v>23165654.48</v>
      </c>
      <c r="H96" s="144"/>
      <c r="I96" s="219"/>
      <c r="J96" s="122">
        <v>54200.39</v>
      </c>
      <c r="K96" s="123"/>
      <c r="L96" s="219"/>
      <c r="M96" s="174">
        <v>263115.63</v>
      </c>
      <c r="N96" s="219"/>
      <c r="O96" s="239">
        <v>4568160.1500000004</v>
      </c>
      <c r="P96" s="239"/>
      <c r="Q96" s="219"/>
      <c r="R96" s="219"/>
      <c r="S96" s="219"/>
      <c r="T96" s="219">
        <v>4885476.17</v>
      </c>
      <c r="U96" s="234">
        <v>0</v>
      </c>
      <c r="V96" s="136">
        <v>18280178.309999999</v>
      </c>
      <c r="W96" s="140">
        <v>18280178.309999999</v>
      </c>
      <c r="X96" s="130">
        <v>45352</v>
      </c>
      <c r="Y96" s="131">
        <v>18174316.030000001</v>
      </c>
      <c r="Z96" s="132">
        <v>105862.280000001</v>
      </c>
    </row>
    <row r="97" spans="1:26" ht="15.75" hidden="1">
      <c r="A97" s="241" t="s">
        <v>225</v>
      </c>
      <c r="B97" s="242" t="s">
        <v>229</v>
      </c>
      <c r="C97" s="208">
        <v>2024</v>
      </c>
      <c r="D97" s="180" t="s">
        <v>208</v>
      </c>
      <c r="E97" s="209">
        <v>23164790.84</v>
      </c>
      <c r="F97" s="209">
        <v>0</v>
      </c>
      <c r="G97" s="122">
        <f t="shared" si="2"/>
        <v>23164790.84</v>
      </c>
      <c r="H97" s="144"/>
      <c r="I97" s="219"/>
      <c r="J97" s="219"/>
      <c r="K97" s="123"/>
      <c r="L97" s="219"/>
      <c r="M97" s="243">
        <v>394498.75</v>
      </c>
      <c r="N97" s="219"/>
      <c r="O97" s="239">
        <v>4568160.1500000004</v>
      </c>
      <c r="P97" s="239"/>
      <c r="Q97" s="219"/>
      <c r="R97" s="219"/>
      <c r="S97" s="219"/>
      <c r="T97" s="219">
        <v>4962658.9000000004</v>
      </c>
      <c r="U97" s="234">
        <v>56000</v>
      </c>
      <c r="V97" s="136">
        <v>18258131.940000001</v>
      </c>
      <c r="W97" s="140">
        <v>18202131.940000001</v>
      </c>
      <c r="X97" s="130">
        <v>45383</v>
      </c>
      <c r="Y97" s="131">
        <v>18234953.640000001</v>
      </c>
      <c r="Z97" s="132">
        <v>23178.300000000701</v>
      </c>
    </row>
    <row r="98" spans="1:26" ht="15.75" hidden="1">
      <c r="A98" s="241" t="s">
        <v>225</v>
      </c>
      <c r="B98" s="242" t="s">
        <v>229</v>
      </c>
      <c r="C98" s="208">
        <v>2024</v>
      </c>
      <c r="D98" s="180" t="s">
        <v>209</v>
      </c>
      <c r="E98" s="129">
        <v>23164790.84</v>
      </c>
      <c r="F98" s="229">
        <v>0</v>
      </c>
      <c r="G98" s="122">
        <f t="shared" si="2"/>
        <v>23164790.84</v>
      </c>
      <c r="H98" s="151"/>
      <c r="I98" s="223"/>
      <c r="J98" s="223"/>
      <c r="K98" s="153"/>
      <c r="L98" s="223"/>
      <c r="M98" s="244">
        <v>403000</v>
      </c>
      <c r="N98" s="223"/>
      <c r="O98" s="245">
        <v>8062435.2599999998</v>
      </c>
      <c r="P98" s="246"/>
      <c r="Q98" s="223"/>
      <c r="R98" s="223"/>
      <c r="S98" s="223"/>
      <c r="T98" s="123">
        <v>8465435.2599999998</v>
      </c>
      <c r="U98" s="228">
        <v>0</v>
      </c>
      <c r="V98" s="136">
        <v>14699355.58</v>
      </c>
      <c r="W98" s="148">
        <v>14699355.58</v>
      </c>
      <c r="X98" s="149">
        <v>45413</v>
      </c>
      <c r="Y98" s="131">
        <v>14699355.58</v>
      </c>
      <c r="Z98" s="132">
        <v>0</v>
      </c>
    </row>
    <row r="99" spans="1:26" ht="15.75" hidden="1">
      <c r="A99" s="237" t="s">
        <v>225</v>
      </c>
      <c r="B99" s="238" t="s">
        <v>229</v>
      </c>
      <c r="C99" s="225">
        <v>2024</v>
      </c>
      <c r="D99" s="230" t="s">
        <v>210</v>
      </c>
      <c r="E99" s="226">
        <v>23164790.84</v>
      </c>
      <c r="F99" s="209">
        <v>0</v>
      </c>
      <c r="G99" s="122">
        <f t="shared" si="2"/>
        <v>23164790.84</v>
      </c>
      <c r="H99" s="144"/>
      <c r="I99" s="219"/>
      <c r="J99" s="219"/>
      <c r="K99" s="123"/>
      <c r="L99" s="219"/>
      <c r="M99" s="243">
        <v>400000</v>
      </c>
      <c r="N99" s="219"/>
      <c r="O99" s="239">
        <v>8062435.2599999998</v>
      </c>
      <c r="P99" s="239"/>
      <c r="Q99" s="214"/>
      <c r="R99" s="214"/>
      <c r="S99" s="214"/>
      <c r="T99" s="214">
        <v>8462435.2599999998</v>
      </c>
      <c r="U99" s="188">
        <v>0</v>
      </c>
      <c r="V99" s="231">
        <v>14702355.58</v>
      </c>
      <c r="W99" s="209">
        <v>14702355.58</v>
      </c>
      <c r="X99" s="130">
        <v>45444</v>
      </c>
      <c r="Y99" s="162"/>
      <c r="Z99" s="163"/>
    </row>
    <row r="100" spans="1:26" ht="15.75" hidden="1">
      <c r="A100" s="241" t="s">
        <v>225</v>
      </c>
      <c r="B100" s="242" t="s">
        <v>229</v>
      </c>
      <c r="C100" s="208">
        <v>2024</v>
      </c>
      <c r="D100" s="180" t="s">
        <v>211</v>
      </c>
      <c r="E100" s="209">
        <v>23164790.84</v>
      </c>
      <c r="F100" s="209">
        <v>0</v>
      </c>
      <c r="G100" s="122">
        <f t="shared" ref="G100:G131" si="3">E100-F100</f>
        <v>23164790.84</v>
      </c>
      <c r="H100" s="144"/>
      <c r="I100" s="219"/>
      <c r="J100" s="219"/>
      <c r="K100" s="123"/>
      <c r="L100" s="219"/>
      <c r="M100" s="243">
        <v>400000</v>
      </c>
      <c r="N100" s="219"/>
      <c r="O100" s="239">
        <v>8062435.2599999998</v>
      </c>
      <c r="P100" s="239"/>
      <c r="Q100" s="219"/>
      <c r="R100" s="219"/>
      <c r="S100" s="219"/>
      <c r="T100" s="219">
        <v>8462435.2599999998</v>
      </c>
      <c r="U100" s="234">
        <v>0</v>
      </c>
      <c r="V100" s="228">
        <v>14702355.58</v>
      </c>
      <c r="W100" s="209">
        <v>14702355.58</v>
      </c>
      <c r="X100" s="130">
        <v>45474</v>
      </c>
      <c r="Y100" s="131"/>
      <c r="Z100" s="132"/>
    </row>
    <row r="101" spans="1:26" ht="15.75" hidden="1">
      <c r="A101" s="241" t="s">
        <v>225</v>
      </c>
      <c r="B101" s="242" t="s">
        <v>229</v>
      </c>
      <c r="C101" s="208">
        <v>2024</v>
      </c>
      <c r="D101" s="180" t="s">
        <v>212</v>
      </c>
      <c r="E101" s="209">
        <v>23164790.84</v>
      </c>
      <c r="F101" s="209">
        <v>0</v>
      </c>
      <c r="G101" s="122">
        <f t="shared" si="3"/>
        <v>23164790.84</v>
      </c>
      <c r="H101" s="144"/>
      <c r="I101" s="219"/>
      <c r="J101" s="219"/>
      <c r="K101" s="123"/>
      <c r="L101" s="219"/>
      <c r="M101" s="243">
        <v>400000</v>
      </c>
      <c r="N101" s="219"/>
      <c r="O101" s="239">
        <v>8062435.2599999998</v>
      </c>
      <c r="P101" s="239"/>
      <c r="Q101" s="219"/>
      <c r="R101" s="219"/>
      <c r="S101" s="219"/>
      <c r="T101" s="219">
        <v>8462435.2599999998</v>
      </c>
      <c r="U101" s="234">
        <v>0</v>
      </c>
      <c r="V101" s="228">
        <v>14702355.58</v>
      </c>
      <c r="W101" s="209">
        <v>14702355.58</v>
      </c>
      <c r="X101" s="130">
        <v>45505</v>
      </c>
      <c r="Y101" s="131"/>
      <c r="Z101" s="132"/>
    </row>
    <row r="102" spans="1:26" ht="15.75" hidden="1">
      <c r="A102" s="241" t="s">
        <v>225</v>
      </c>
      <c r="B102" s="242" t="s">
        <v>229</v>
      </c>
      <c r="C102" s="208">
        <v>2024</v>
      </c>
      <c r="D102" s="180" t="s">
        <v>213</v>
      </c>
      <c r="E102" s="209">
        <v>23164790.84</v>
      </c>
      <c r="F102" s="209">
        <v>0</v>
      </c>
      <c r="G102" s="122">
        <f t="shared" si="3"/>
        <v>23164790.84</v>
      </c>
      <c r="H102" s="144"/>
      <c r="I102" s="219"/>
      <c r="J102" s="219"/>
      <c r="K102" s="123"/>
      <c r="L102" s="219"/>
      <c r="M102" s="243">
        <v>400000</v>
      </c>
      <c r="N102" s="219"/>
      <c r="O102" s="239">
        <v>8062435.2599999998</v>
      </c>
      <c r="P102" s="239"/>
      <c r="Q102" s="219"/>
      <c r="R102" s="219"/>
      <c r="S102" s="219"/>
      <c r="T102" s="219">
        <v>8462435.2599999998</v>
      </c>
      <c r="U102" s="234">
        <v>0</v>
      </c>
      <c r="V102" s="228">
        <v>14702355.58</v>
      </c>
      <c r="W102" s="209">
        <v>14702355.58</v>
      </c>
      <c r="X102" s="130">
        <v>45536</v>
      </c>
      <c r="Y102" s="131"/>
      <c r="Z102" s="132"/>
    </row>
    <row r="103" spans="1:26" ht="15.75" hidden="1">
      <c r="A103" s="241" t="s">
        <v>225</v>
      </c>
      <c r="B103" s="242" t="s">
        <v>229</v>
      </c>
      <c r="C103" s="208">
        <v>2024</v>
      </c>
      <c r="D103" s="180" t="s">
        <v>214</v>
      </c>
      <c r="E103" s="209">
        <v>23164790.84</v>
      </c>
      <c r="F103" s="209">
        <v>0</v>
      </c>
      <c r="G103" s="122">
        <f t="shared" si="3"/>
        <v>23164790.84</v>
      </c>
      <c r="H103" s="144"/>
      <c r="I103" s="219"/>
      <c r="J103" s="219"/>
      <c r="K103" s="123"/>
      <c r="L103" s="219"/>
      <c r="M103" s="243">
        <v>400000</v>
      </c>
      <c r="N103" s="219"/>
      <c r="O103" s="239">
        <v>8062435.2599999998</v>
      </c>
      <c r="P103" s="239"/>
      <c r="Q103" s="219"/>
      <c r="R103" s="219"/>
      <c r="S103" s="219"/>
      <c r="T103" s="219">
        <v>8462435.2599999998</v>
      </c>
      <c r="U103" s="234">
        <v>0</v>
      </c>
      <c r="V103" s="228">
        <v>14702355.58</v>
      </c>
      <c r="W103" s="209">
        <v>14702355.58</v>
      </c>
      <c r="X103" s="130">
        <v>45566</v>
      </c>
      <c r="Y103" s="131"/>
      <c r="Z103" s="132"/>
    </row>
    <row r="104" spans="1:26" ht="15.75" hidden="1">
      <c r="A104" s="241" t="s">
        <v>225</v>
      </c>
      <c r="B104" s="242" t="s">
        <v>229</v>
      </c>
      <c r="C104" s="208">
        <v>2024</v>
      </c>
      <c r="D104" s="180" t="s">
        <v>215</v>
      </c>
      <c r="E104" s="209">
        <v>23164790.84</v>
      </c>
      <c r="F104" s="209">
        <v>0</v>
      </c>
      <c r="G104" s="122">
        <f t="shared" si="3"/>
        <v>23164790.84</v>
      </c>
      <c r="H104" s="144"/>
      <c r="I104" s="219"/>
      <c r="J104" s="219"/>
      <c r="K104" s="123"/>
      <c r="L104" s="219"/>
      <c r="M104" s="243">
        <v>400000</v>
      </c>
      <c r="N104" s="219"/>
      <c r="O104" s="239">
        <v>4591338.45</v>
      </c>
      <c r="P104" s="239"/>
      <c r="Q104" s="219"/>
      <c r="R104" s="219"/>
      <c r="S104" s="219"/>
      <c r="T104" s="219">
        <v>4991338.45</v>
      </c>
      <c r="U104" s="234">
        <v>0</v>
      </c>
      <c r="V104" s="228">
        <v>18173452.390000001</v>
      </c>
      <c r="W104" s="209">
        <v>18173452.390000001</v>
      </c>
      <c r="X104" s="130">
        <v>45597</v>
      </c>
      <c r="Y104" s="131"/>
      <c r="Z104" s="132"/>
    </row>
    <row r="105" spans="1:26" ht="15.75" hidden="1">
      <c r="A105" s="241" t="s">
        <v>225</v>
      </c>
      <c r="B105" s="242" t="s">
        <v>229</v>
      </c>
      <c r="C105" s="208">
        <v>2024</v>
      </c>
      <c r="D105" s="180" t="s">
        <v>216</v>
      </c>
      <c r="E105" s="209">
        <v>23164790.84</v>
      </c>
      <c r="F105" s="209">
        <v>0</v>
      </c>
      <c r="G105" s="122">
        <f t="shared" si="3"/>
        <v>23164790.84</v>
      </c>
      <c r="H105" s="144"/>
      <c r="I105" s="219"/>
      <c r="J105" s="219"/>
      <c r="K105" s="123"/>
      <c r="L105" s="219"/>
      <c r="M105" s="243">
        <v>400000</v>
      </c>
      <c r="N105" s="219"/>
      <c r="O105" s="239">
        <v>4591338.45</v>
      </c>
      <c r="P105" s="239"/>
      <c r="Q105" s="219"/>
      <c r="R105" s="219"/>
      <c r="S105" s="219"/>
      <c r="T105" s="219">
        <v>4991338.45</v>
      </c>
      <c r="U105" s="234">
        <v>0</v>
      </c>
      <c r="V105" s="228">
        <v>18173452.390000001</v>
      </c>
      <c r="W105" s="209">
        <v>18173452.390000001</v>
      </c>
      <c r="X105" s="130">
        <v>45627</v>
      </c>
      <c r="Y105" s="131"/>
      <c r="Z105" s="132"/>
    </row>
    <row r="106" spans="1:26" ht="24" hidden="1">
      <c r="A106" s="178" t="s">
        <v>230</v>
      </c>
      <c r="B106" s="247" t="s">
        <v>231</v>
      </c>
      <c r="C106" s="225">
        <v>2024</v>
      </c>
      <c r="D106" s="230" t="s">
        <v>205</v>
      </c>
      <c r="E106" s="226">
        <v>1862696.22</v>
      </c>
      <c r="F106" s="226"/>
      <c r="G106" s="122">
        <f t="shared" si="3"/>
        <v>1862696.22</v>
      </c>
      <c r="H106" s="175"/>
      <c r="I106" s="214"/>
      <c r="J106" s="214"/>
      <c r="K106" s="126"/>
      <c r="L106" s="214"/>
      <c r="M106" s="122">
        <v>31986.95</v>
      </c>
      <c r="N106" s="219"/>
      <c r="O106" s="219"/>
      <c r="P106" s="219"/>
      <c r="Q106" s="219"/>
      <c r="R106" s="219"/>
      <c r="S106" s="219"/>
      <c r="T106" s="219">
        <v>31986.95</v>
      </c>
      <c r="U106" s="147">
        <v>0</v>
      </c>
      <c r="V106" s="228">
        <v>1830709.27</v>
      </c>
      <c r="W106" s="209">
        <v>1830709.27</v>
      </c>
      <c r="X106" s="130">
        <v>45292</v>
      </c>
      <c r="Y106" s="131">
        <v>1830709.27</v>
      </c>
      <c r="Z106" s="132">
        <v>0</v>
      </c>
    </row>
    <row r="107" spans="1:26" ht="24" hidden="1">
      <c r="A107" s="178" t="s">
        <v>230</v>
      </c>
      <c r="B107" s="247" t="s">
        <v>231</v>
      </c>
      <c r="C107" s="225">
        <v>2024</v>
      </c>
      <c r="D107" s="230" t="s">
        <v>206</v>
      </c>
      <c r="E107" s="226">
        <v>1862696.22</v>
      </c>
      <c r="F107" s="226"/>
      <c r="G107" s="122">
        <f t="shared" si="3"/>
        <v>1862696.22</v>
      </c>
      <c r="H107" s="175"/>
      <c r="I107" s="214"/>
      <c r="J107" s="214"/>
      <c r="K107" s="126"/>
      <c r="L107" s="214"/>
      <c r="M107" s="122">
        <v>25331</v>
      </c>
      <c r="N107" s="219"/>
      <c r="O107" s="219"/>
      <c r="P107" s="219"/>
      <c r="Q107" s="219"/>
      <c r="R107" s="219"/>
      <c r="S107" s="219"/>
      <c r="T107" s="219">
        <v>25331</v>
      </c>
      <c r="U107" s="147">
        <v>0</v>
      </c>
      <c r="V107" s="228">
        <v>1837365.22</v>
      </c>
      <c r="W107" s="209">
        <v>1837365.22</v>
      </c>
      <c r="X107" s="130">
        <v>45323</v>
      </c>
      <c r="Y107" s="131">
        <v>1837365.22</v>
      </c>
      <c r="Z107" s="132">
        <v>0</v>
      </c>
    </row>
    <row r="108" spans="1:26" ht="24" hidden="1">
      <c r="A108" s="178" t="s">
        <v>230</v>
      </c>
      <c r="B108" s="247" t="s">
        <v>231</v>
      </c>
      <c r="C108" s="225">
        <v>2024</v>
      </c>
      <c r="D108" s="230" t="s">
        <v>207</v>
      </c>
      <c r="E108" s="226">
        <v>1861423.83</v>
      </c>
      <c r="F108" s="226"/>
      <c r="G108" s="122">
        <f t="shared" si="3"/>
        <v>1861423.83</v>
      </c>
      <c r="H108" s="175"/>
      <c r="I108" s="214"/>
      <c r="J108" s="214"/>
      <c r="K108" s="126"/>
      <c r="L108" s="214"/>
      <c r="M108" s="174">
        <v>25331.4</v>
      </c>
      <c r="N108" s="219"/>
      <c r="O108" s="219"/>
      <c r="P108" s="219"/>
      <c r="Q108" s="219"/>
      <c r="R108" s="219"/>
      <c r="S108" s="219"/>
      <c r="T108" s="219">
        <v>25331.4</v>
      </c>
      <c r="U108" s="147">
        <v>0</v>
      </c>
      <c r="V108" s="136">
        <v>1836092.43</v>
      </c>
      <c r="W108" s="140">
        <v>1836092.43</v>
      </c>
      <c r="X108" s="130">
        <v>45352</v>
      </c>
      <c r="Y108" s="131">
        <v>1761423.83</v>
      </c>
      <c r="Z108" s="132">
        <v>74668.600000000093</v>
      </c>
    </row>
    <row r="109" spans="1:26" ht="24" hidden="1">
      <c r="A109" s="178" t="s">
        <v>230</v>
      </c>
      <c r="B109" s="247" t="s">
        <v>231</v>
      </c>
      <c r="C109" s="225">
        <v>2024</v>
      </c>
      <c r="D109" s="230" t="s">
        <v>208</v>
      </c>
      <c r="E109" s="209">
        <v>1844521.44</v>
      </c>
      <c r="F109" s="209"/>
      <c r="G109" s="122">
        <f t="shared" si="3"/>
        <v>1844521.44</v>
      </c>
      <c r="H109" s="175"/>
      <c r="I109" s="214"/>
      <c r="J109" s="214"/>
      <c r="K109" s="126"/>
      <c r="L109" s="214"/>
      <c r="M109" s="205">
        <v>100000</v>
      </c>
      <c r="N109" s="219"/>
      <c r="O109" s="219"/>
      <c r="P109" s="219"/>
      <c r="Q109" s="219"/>
      <c r="R109" s="219"/>
      <c r="S109" s="219"/>
      <c r="T109" s="219">
        <v>100000</v>
      </c>
      <c r="U109" s="147">
        <v>0</v>
      </c>
      <c r="V109" s="136">
        <v>1744521.44</v>
      </c>
      <c r="W109" s="140">
        <v>1744521.44</v>
      </c>
      <c r="X109" s="130">
        <v>45383</v>
      </c>
      <c r="Y109" s="131">
        <v>1744521.44</v>
      </c>
      <c r="Z109" s="132">
        <v>0</v>
      </c>
    </row>
    <row r="110" spans="1:26" ht="24" hidden="1">
      <c r="A110" s="178" t="s">
        <v>230</v>
      </c>
      <c r="B110" s="247" t="s">
        <v>231</v>
      </c>
      <c r="C110" s="208">
        <v>2024</v>
      </c>
      <c r="D110" s="180" t="s">
        <v>209</v>
      </c>
      <c r="E110" s="129">
        <v>430388.33600000001</v>
      </c>
      <c r="F110" s="248"/>
      <c r="G110" s="122">
        <f t="shared" si="3"/>
        <v>430388.33600000001</v>
      </c>
      <c r="H110" s="182"/>
      <c r="I110" s="221"/>
      <c r="J110" s="221"/>
      <c r="K110" s="154"/>
      <c r="L110" s="221"/>
      <c r="M110" s="205">
        <v>30000</v>
      </c>
      <c r="N110" s="223"/>
      <c r="O110" s="223"/>
      <c r="P110" s="235"/>
      <c r="Q110" s="223"/>
      <c r="R110" s="223"/>
      <c r="S110" s="223"/>
      <c r="T110" s="123">
        <v>30000</v>
      </c>
      <c r="U110" s="147">
        <v>0</v>
      </c>
      <c r="V110" s="136">
        <v>400388.33600000001</v>
      </c>
      <c r="W110" s="148">
        <v>400388.33600000001</v>
      </c>
      <c r="X110" s="149">
        <v>45413</v>
      </c>
      <c r="Y110" s="131">
        <v>400388.34</v>
      </c>
      <c r="Z110" s="132">
        <v>-4.0000000153668199E-3</v>
      </c>
    </row>
    <row r="111" spans="1:26" ht="24" hidden="1">
      <c r="A111" s="164" t="s">
        <v>230</v>
      </c>
      <c r="B111" s="249" t="s">
        <v>231</v>
      </c>
      <c r="C111" s="225">
        <v>2024</v>
      </c>
      <c r="D111" s="230" t="s">
        <v>209</v>
      </c>
      <c r="E111" s="129">
        <v>1414133.1040000001</v>
      </c>
      <c r="F111" s="226"/>
      <c r="G111" s="122">
        <f t="shared" si="3"/>
        <v>1414133.1040000001</v>
      </c>
      <c r="H111" s="182"/>
      <c r="I111" s="221"/>
      <c r="J111" s="221"/>
      <c r="K111" s="154"/>
      <c r="L111" s="221"/>
      <c r="M111" s="205">
        <v>70000</v>
      </c>
      <c r="N111" s="221"/>
      <c r="O111" s="221"/>
      <c r="P111" s="221"/>
      <c r="Q111" s="221"/>
      <c r="R111" s="221"/>
      <c r="S111" s="221"/>
      <c r="T111" s="123">
        <v>70000</v>
      </c>
      <c r="U111" s="188"/>
      <c r="V111" s="136">
        <v>1344133.1040000001</v>
      </c>
      <c r="W111" s="148">
        <v>1344133.1040000001</v>
      </c>
      <c r="X111" s="130"/>
      <c r="Y111" s="162">
        <v>1344133.1</v>
      </c>
      <c r="Z111" s="163">
        <v>3.9999997243285196E-3</v>
      </c>
    </row>
    <row r="112" spans="1:26" ht="24" hidden="1">
      <c r="A112" s="178" t="s">
        <v>230</v>
      </c>
      <c r="B112" s="247" t="s">
        <v>231</v>
      </c>
      <c r="C112" s="225">
        <v>2024</v>
      </c>
      <c r="D112" s="230" t="s">
        <v>210</v>
      </c>
      <c r="E112" s="226">
        <v>1844521.44</v>
      </c>
      <c r="F112" s="226"/>
      <c r="G112" s="122">
        <f t="shared" si="3"/>
        <v>1844521.44</v>
      </c>
      <c r="H112" s="175"/>
      <c r="I112" s="214"/>
      <c r="J112" s="214"/>
      <c r="K112" s="126"/>
      <c r="L112" s="214"/>
      <c r="M112" s="205"/>
      <c r="N112" s="214"/>
      <c r="O112" s="214"/>
      <c r="P112" s="214"/>
      <c r="Q112" s="214"/>
      <c r="R112" s="214"/>
      <c r="S112" s="214"/>
      <c r="T112" s="219">
        <v>0</v>
      </c>
      <c r="U112" s="147">
        <v>0</v>
      </c>
      <c r="V112" s="228">
        <v>1844521.44</v>
      </c>
      <c r="W112" s="226"/>
      <c r="X112" s="130"/>
      <c r="Y112" s="131"/>
      <c r="Z112" s="132"/>
    </row>
    <row r="113" spans="1:26" ht="24" hidden="1">
      <c r="A113" s="178" t="s">
        <v>230</v>
      </c>
      <c r="B113" s="247" t="s">
        <v>231</v>
      </c>
      <c r="C113" s="225">
        <v>2024</v>
      </c>
      <c r="D113" s="230" t="s">
        <v>211</v>
      </c>
      <c r="E113" s="226">
        <v>1844521.44</v>
      </c>
      <c r="F113" s="226"/>
      <c r="G113" s="122">
        <f t="shared" si="3"/>
        <v>1844521.44</v>
      </c>
      <c r="H113" s="175"/>
      <c r="I113" s="214"/>
      <c r="J113" s="214"/>
      <c r="K113" s="126"/>
      <c r="L113" s="214"/>
      <c r="M113" s="205"/>
      <c r="N113" s="214"/>
      <c r="O113" s="214"/>
      <c r="P113" s="214"/>
      <c r="Q113" s="214"/>
      <c r="R113" s="214"/>
      <c r="S113" s="214"/>
      <c r="T113" s="219">
        <v>0</v>
      </c>
      <c r="U113" s="147">
        <v>0</v>
      </c>
      <c r="V113" s="228">
        <v>1844521.44</v>
      </c>
      <c r="W113" s="226"/>
      <c r="X113" s="130"/>
      <c r="Y113" s="131"/>
      <c r="Z113" s="132"/>
    </row>
    <row r="114" spans="1:26" ht="24" hidden="1">
      <c r="A114" s="178" t="s">
        <v>230</v>
      </c>
      <c r="B114" s="247" t="s">
        <v>231</v>
      </c>
      <c r="C114" s="225">
        <v>2024</v>
      </c>
      <c r="D114" s="230" t="s">
        <v>212</v>
      </c>
      <c r="E114" s="226">
        <v>1844521.44</v>
      </c>
      <c r="F114" s="226"/>
      <c r="G114" s="122">
        <f t="shared" si="3"/>
        <v>1844521.44</v>
      </c>
      <c r="H114" s="175"/>
      <c r="I114" s="214"/>
      <c r="J114" s="214"/>
      <c r="K114" s="126"/>
      <c r="L114" s="214"/>
      <c r="M114" s="205"/>
      <c r="N114" s="214"/>
      <c r="O114" s="214"/>
      <c r="P114" s="214"/>
      <c r="Q114" s="214"/>
      <c r="R114" s="214"/>
      <c r="S114" s="214"/>
      <c r="T114" s="219">
        <v>0</v>
      </c>
      <c r="U114" s="147">
        <v>0</v>
      </c>
      <c r="V114" s="228">
        <v>1844521.44</v>
      </c>
      <c r="W114" s="226"/>
      <c r="X114" s="130"/>
      <c r="Y114" s="131"/>
      <c r="Z114" s="132"/>
    </row>
    <row r="115" spans="1:26" ht="24" hidden="1">
      <c r="A115" s="178" t="s">
        <v>230</v>
      </c>
      <c r="B115" s="247" t="s">
        <v>231</v>
      </c>
      <c r="C115" s="225">
        <v>2024</v>
      </c>
      <c r="D115" s="230" t="s">
        <v>213</v>
      </c>
      <c r="E115" s="226">
        <v>1844521.44</v>
      </c>
      <c r="F115" s="226"/>
      <c r="G115" s="122">
        <f t="shared" si="3"/>
        <v>1844521.44</v>
      </c>
      <c r="H115" s="175"/>
      <c r="I115" s="214"/>
      <c r="J115" s="214"/>
      <c r="K115" s="126"/>
      <c r="L115" s="214"/>
      <c r="M115" s="205"/>
      <c r="N115" s="214"/>
      <c r="O115" s="214"/>
      <c r="P115" s="214"/>
      <c r="Q115" s="214"/>
      <c r="R115" s="214"/>
      <c r="S115" s="214"/>
      <c r="T115" s="219">
        <v>0</v>
      </c>
      <c r="U115" s="147">
        <v>0</v>
      </c>
      <c r="V115" s="228">
        <v>1844521.44</v>
      </c>
      <c r="W115" s="226"/>
      <c r="X115" s="130"/>
      <c r="Y115" s="131"/>
      <c r="Z115" s="132"/>
    </row>
    <row r="116" spans="1:26" ht="24" hidden="1">
      <c r="A116" s="178" t="s">
        <v>230</v>
      </c>
      <c r="B116" s="247" t="s">
        <v>231</v>
      </c>
      <c r="C116" s="225">
        <v>2024</v>
      </c>
      <c r="D116" s="230" t="s">
        <v>214</v>
      </c>
      <c r="E116" s="226">
        <v>1844521.44</v>
      </c>
      <c r="F116" s="226"/>
      <c r="G116" s="122">
        <f t="shared" si="3"/>
        <v>1844521.44</v>
      </c>
      <c r="H116" s="175"/>
      <c r="I116" s="214"/>
      <c r="J116" s="214"/>
      <c r="K116" s="126"/>
      <c r="L116" s="214"/>
      <c r="M116" s="205"/>
      <c r="N116" s="214"/>
      <c r="O116" s="214"/>
      <c r="P116" s="214"/>
      <c r="Q116" s="214"/>
      <c r="R116" s="214"/>
      <c r="S116" s="214"/>
      <c r="T116" s="219">
        <v>0</v>
      </c>
      <c r="U116" s="147">
        <v>0</v>
      </c>
      <c r="V116" s="228">
        <v>1844521.44</v>
      </c>
      <c r="W116" s="226"/>
      <c r="X116" s="130"/>
      <c r="Y116" s="131"/>
      <c r="Z116" s="132"/>
    </row>
    <row r="117" spans="1:26" ht="24" hidden="1">
      <c r="A117" s="178" t="s">
        <v>230</v>
      </c>
      <c r="B117" s="247" t="s">
        <v>231</v>
      </c>
      <c r="C117" s="225">
        <v>2024</v>
      </c>
      <c r="D117" s="230" t="s">
        <v>215</v>
      </c>
      <c r="E117" s="226">
        <v>430388.33600000001</v>
      </c>
      <c r="F117" s="226"/>
      <c r="G117" s="122">
        <f t="shared" si="3"/>
        <v>430388.33600000001</v>
      </c>
      <c r="H117" s="175"/>
      <c r="I117" s="214"/>
      <c r="J117" s="214"/>
      <c r="K117" s="126"/>
      <c r="L117" s="214"/>
      <c r="M117" s="205"/>
      <c r="N117" s="214"/>
      <c r="O117" s="214"/>
      <c r="P117" s="214"/>
      <c r="Q117" s="214"/>
      <c r="R117" s="214"/>
      <c r="S117" s="214"/>
      <c r="T117" s="219">
        <v>0</v>
      </c>
      <c r="U117" s="147">
        <v>0</v>
      </c>
      <c r="V117" s="228">
        <v>430388.33600000001</v>
      </c>
      <c r="W117" s="226"/>
      <c r="X117" s="130"/>
      <c r="Y117" s="131"/>
      <c r="Z117" s="132"/>
    </row>
    <row r="118" spans="1:26" ht="24" hidden="1">
      <c r="A118" s="250" t="s">
        <v>232</v>
      </c>
      <c r="B118" s="251" t="s">
        <v>233</v>
      </c>
      <c r="C118" s="225">
        <v>2024</v>
      </c>
      <c r="D118" s="230" t="s">
        <v>205</v>
      </c>
      <c r="E118" s="209">
        <v>1854521.28</v>
      </c>
      <c r="F118" s="209">
        <v>0</v>
      </c>
      <c r="G118" s="122">
        <f t="shared" si="3"/>
        <v>1854521.28</v>
      </c>
      <c r="H118" s="175"/>
      <c r="I118" s="214"/>
      <c r="J118" s="214"/>
      <c r="K118" s="126"/>
      <c r="L118" s="214"/>
      <c r="M118" s="122">
        <v>29245.57</v>
      </c>
      <c r="N118" s="219"/>
      <c r="O118" s="219"/>
      <c r="P118" s="219"/>
      <c r="Q118" s="219"/>
      <c r="R118" s="219"/>
      <c r="S118" s="219"/>
      <c r="T118" s="219">
        <v>29245.57</v>
      </c>
      <c r="U118" s="147">
        <v>0</v>
      </c>
      <c r="V118" s="228">
        <v>1825275.71</v>
      </c>
      <c r="W118" s="209">
        <v>1825275.71</v>
      </c>
      <c r="X118" s="130">
        <v>45292</v>
      </c>
      <c r="Y118" s="131">
        <v>1825275.71</v>
      </c>
      <c r="Z118" s="132">
        <v>0</v>
      </c>
    </row>
    <row r="119" spans="1:26" ht="24" hidden="1">
      <c r="A119" s="250" t="s">
        <v>232</v>
      </c>
      <c r="B119" s="251" t="s">
        <v>233</v>
      </c>
      <c r="C119" s="225">
        <v>2024</v>
      </c>
      <c r="D119" s="230" t="s">
        <v>206</v>
      </c>
      <c r="E119" s="209">
        <v>1858043.67</v>
      </c>
      <c r="F119" s="209">
        <v>0</v>
      </c>
      <c r="G119" s="122">
        <f t="shared" si="3"/>
        <v>1858043.67</v>
      </c>
      <c r="H119" s="175"/>
      <c r="I119" s="214"/>
      <c r="J119" s="214"/>
      <c r="K119" s="126"/>
      <c r="L119" s="214"/>
      <c r="M119" s="122">
        <v>25803.52</v>
      </c>
      <c r="N119" s="219"/>
      <c r="O119" s="219"/>
      <c r="P119" s="219"/>
      <c r="Q119" s="219"/>
      <c r="R119" s="219"/>
      <c r="S119" s="219"/>
      <c r="T119" s="219">
        <v>25803.52</v>
      </c>
      <c r="U119" s="147">
        <v>0</v>
      </c>
      <c r="V119" s="228">
        <v>1832240.15</v>
      </c>
      <c r="W119" s="209">
        <v>1832240.15</v>
      </c>
      <c r="X119" s="130">
        <v>45323</v>
      </c>
      <c r="Y119" s="131">
        <v>1832240.15</v>
      </c>
      <c r="Z119" s="132">
        <v>0</v>
      </c>
    </row>
    <row r="120" spans="1:26" ht="24" hidden="1">
      <c r="A120" s="250" t="s">
        <v>232</v>
      </c>
      <c r="B120" s="251" t="s">
        <v>233</v>
      </c>
      <c r="C120" s="225">
        <v>2024</v>
      </c>
      <c r="D120" s="230" t="s">
        <v>207</v>
      </c>
      <c r="E120" s="209">
        <v>1858043.67</v>
      </c>
      <c r="F120" s="209">
        <v>0</v>
      </c>
      <c r="G120" s="122">
        <f t="shared" si="3"/>
        <v>1858043.67</v>
      </c>
      <c r="H120" s="175"/>
      <c r="I120" s="214"/>
      <c r="J120" s="214"/>
      <c r="K120" s="126"/>
      <c r="L120" s="214"/>
      <c r="M120" s="174">
        <v>25318.54</v>
      </c>
      <c r="N120" s="219"/>
      <c r="O120" s="219"/>
      <c r="P120" s="219"/>
      <c r="Q120" s="219"/>
      <c r="R120" s="219"/>
      <c r="S120" s="219"/>
      <c r="T120" s="219">
        <v>25318.54</v>
      </c>
      <c r="U120" s="147">
        <v>0</v>
      </c>
      <c r="V120" s="136">
        <v>1832725.13</v>
      </c>
      <c r="W120" s="140">
        <v>1832725.13</v>
      </c>
      <c r="X120" s="130">
        <v>45352</v>
      </c>
      <c r="Y120" s="131">
        <v>1758043.67</v>
      </c>
      <c r="Z120" s="132">
        <v>74681.460000000196</v>
      </c>
    </row>
    <row r="121" spans="1:26" ht="24" hidden="1">
      <c r="A121" s="250" t="s">
        <v>232</v>
      </c>
      <c r="B121" s="251" t="s">
        <v>233</v>
      </c>
      <c r="C121" s="225">
        <v>2024</v>
      </c>
      <c r="D121" s="230" t="s">
        <v>208</v>
      </c>
      <c r="E121" s="209">
        <v>1844516.28</v>
      </c>
      <c r="F121" s="209">
        <v>0</v>
      </c>
      <c r="G121" s="122">
        <f t="shared" si="3"/>
        <v>1844516.28</v>
      </c>
      <c r="H121" s="175"/>
      <c r="I121" s="214"/>
      <c r="J121" s="214"/>
      <c r="K121" s="126"/>
      <c r="L121" s="214"/>
      <c r="M121" s="205">
        <v>100000</v>
      </c>
      <c r="N121" s="219"/>
      <c r="O121" s="219"/>
      <c r="P121" s="219"/>
      <c r="Q121" s="219"/>
      <c r="R121" s="219"/>
      <c r="S121" s="219"/>
      <c r="T121" s="219">
        <v>100000</v>
      </c>
      <c r="U121" s="147">
        <v>0</v>
      </c>
      <c r="V121" s="136">
        <v>1744516.28</v>
      </c>
      <c r="W121" s="140">
        <v>1744516.28</v>
      </c>
      <c r="X121" s="130">
        <v>45383</v>
      </c>
      <c r="Y121" s="131">
        <v>1744516.28</v>
      </c>
      <c r="Z121" s="132">
        <v>0</v>
      </c>
    </row>
    <row r="122" spans="1:26" ht="24" hidden="1">
      <c r="A122" s="250" t="s">
        <v>232</v>
      </c>
      <c r="B122" s="251" t="s">
        <v>233</v>
      </c>
      <c r="C122" s="208">
        <v>2024</v>
      </c>
      <c r="D122" s="180" t="s">
        <v>209</v>
      </c>
      <c r="E122" s="129">
        <v>430387.13</v>
      </c>
      <c r="F122" s="209">
        <v>0</v>
      </c>
      <c r="G122" s="122">
        <f t="shared" si="3"/>
        <v>430387.13</v>
      </c>
      <c r="H122" s="182"/>
      <c r="I122" s="221"/>
      <c r="J122" s="221"/>
      <c r="K122" s="154"/>
      <c r="L122" s="221"/>
      <c r="M122" s="205">
        <v>30000</v>
      </c>
      <c r="N122" s="223"/>
      <c r="O122" s="223"/>
      <c r="P122" s="235"/>
      <c r="Q122" s="223"/>
      <c r="R122" s="223"/>
      <c r="S122" s="223"/>
      <c r="T122" s="123">
        <v>30000</v>
      </c>
      <c r="U122" s="147">
        <v>0</v>
      </c>
      <c r="V122" s="136">
        <v>400387.13</v>
      </c>
      <c r="W122" s="148">
        <v>400387.13</v>
      </c>
      <c r="X122" s="149">
        <v>45413</v>
      </c>
      <c r="Y122" s="131">
        <v>400387.13</v>
      </c>
      <c r="Z122" s="132">
        <v>0</v>
      </c>
    </row>
    <row r="123" spans="1:26" ht="24" hidden="1">
      <c r="A123" s="252" t="s">
        <v>232</v>
      </c>
      <c r="B123" s="253" t="s">
        <v>233</v>
      </c>
      <c r="C123" s="225">
        <v>2024</v>
      </c>
      <c r="D123" s="230" t="s">
        <v>209</v>
      </c>
      <c r="E123" s="129">
        <v>1414129.148</v>
      </c>
      <c r="F123" s="209">
        <v>0</v>
      </c>
      <c r="G123" s="122">
        <f t="shared" si="3"/>
        <v>1414129.148</v>
      </c>
      <c r="H123" s="182"/>
      <c r="I123" s="221"/>
      <c r="J123" s="221"/>
      <c r="K123" s="154"/>
      <c r="L123" s="221"/>
      <c r="M123" s="205">
        <v>70000</v>
      </c>
      <c r="N123" s="221"/>
      <c r="O123" s="221"/>
      <c r="P123" s="221"/>
      <c r="Q123" s="221"/>
      <c r="R123" s="221"/>
      <c r="S123" s="221"/>
      <c r="T123" s="123">
        <v>70000</v>
      </c>
      <c r="U123" s="188">
        <v>0</v>
      </c>
      <c r="V123" s="136">
        <v>1344129.148</v>
      </c>
      <c r="W123" s="148">
        <v>1344129.148</v>
      </c>
      <c r="X123" s="130"/>
      <c r="Y123" s="162">
        <v>1344129.15</v>
      </c>
      <c r="Z123" s="163">
        <v>-1.9999998621642598E-3</v>
      </c>
    </row>
    <row r="124" spans="1:26" ht="24" hidden="1">
      <c r="A124" s="250" t="s">
        <v>232</v>
      </c>
      <c r="B124" s="251" t="s">
        <v>233</v>
      </c>
      <c r="C124" s="225">
        <v>2024</v>
      </c>
      <c r="D124" s="230" t="s">
        <v>210</v>
      </c>
      <c r="E124" s="129">
        <v>1844516.28</v>
      </c>
      <c r="F124" s="209">
        <v>0</v>
      </c>
      <c r="G124" s="122">
        <f t="shared" si="3"/>
        <v>1844516.28</v>
      </c>
      <c r="H124" s="175"/>
      <c r="I124" s="214"/>
      <c r="J124" s="214"/>
      <c r="K124" s="126"/>
      <c r="L124" s="214"/>
      <c r="M124" s="205">
        <v>100000</v>
      </c>
      <c r="N124" s="214"/>
      <c r="O124" s="214"/>
      <c r="P124" s="214"/>
      <c r="Q124" s="214"/>
      <c r="R124" s="214"/>
      <c r="S124" s="214"/>
      <c r="T124" s="123">
        <v>100000</v>
      </c>
      <c r="U124" s="147">
        <v>0</v>
      </c>
      <c r="V124" s="228">
        <v>1744516.28</v>
      </c>
      <c r="W124" s="209">
        <v>1744516.28</v>
      </c>
      <c r="X124" s="130"/>
      <c r="Y124" s="131"/>
      <c r="Z124" s="132"/>
    </row>
    <row r="125" spans="1:26" ht="24" hidden="1">
      <c r="A125" s="252" t="s">
        <v>232</v>
      </c>
      <c r="B125" s="253" t="s">
        <v>233</v>
      </c>
      <c r="C125" s="225">
        <v>2024</v>
      </c>
      <c r="D125" s="230" t="s">
        <v>211</v>
      </c>
      <c r="E125" s="129">
        <v>1844516.28</v>
      </c>
      <c r="F125" s="209">
        <v>0</v>
      </c>
      <c r="G125" s="122">
        <f t="shared" si="3"/>
        <v>1844516.28</v>
      </c>
      <c r="H125" s="175"/>
      <c r="I125" s="214"/>
      <c r="J125" s="214"/>
      <c r="K125" s="126"/>
      <c r="L125" s="214"/>
      <c r="M125" s="205">
        <v>100000</v>
      </c>
      <c r="N125" s="214"/>
      <c r="O125" s="214"/>
      <c r="P125" s="214"/>
      <c r="Q125" s="214"/>
      <c r="R125" s="214"/>
      <c r="S125" s="214"/>
      <c r="T125" s="123">
        <v>100000</v>
      </c>
      <c r="U125" s="147">
        <v>0</v>
      </c>
      <c r="V125" s="228">
        <v>1744516.28</v>
      </c>
      <c r="W125" s="209">
        <v>1744516.28</v>
      </c>
      <c r="X125" s="130"/>
      <c r="Y125" s="131"/>
      <c r="Z125" s="132"/>
    </row>
    <row r="126" spans="1:26" ht="24" hidden="1">
      <c r="A126" s="252" t="s">
        <v>232</v>
      </c>
      <c r="B126" s="253" t="s">
        <v>233</v>
      </c>
      <c r="C126" s="225">
        <v>2024</v>
      </c>
      <c r="D126" s="230" t="s">
        <v>212</v>
      </c>
      <c r="E126" s="129">
        <v>1844516.28</v>
      </c>
      <c r="F126" s="209">
        <v>0</v>
      </c>
      <c r="G126" s="122">
        <f t="shared" si="3"/>
        <v>1844516.28</v>
      </c>
      <c r="H126" s="175"/>
      <c r="I126" s="214"/>
      <c r="J126" s="214"/>
      <c r="K126" s="126"/>
      <c r="L126" s="214"/>
      <c r="M126" s="205">
        <v>100000</v>
      </c>
      <c r="N126" s="214"/>
      <c r="O126" s="214"/>
      <c r="P126" s="214"/>
      <c r="Q126" s="214"/>
      <c r="R126" s="214"/>
      <c r="S126" s="214"/>
      <c r="T126" s="123">
        <v>100000</v>
      </c>
      <c r="U126" s="147">
        <v>0</v>
      </c>
      <c r="V126" s="228">
        <v>1744516.28</v>
      </c>
      <c r="W126" s="209">
        <v>1744516.28</v>
      </c>
      <c r="X126" s="130"/>
      <c r="Y126" s="131"/>
      <c r="Z126" s="132"/>
    </row>
    <row r="127" spans="1:26" ht="24" hidden="1">
      <c r="A127" s="252" t="s">
        <v>232</v>
      </c>
      <c r="B127" s="253" t="s">
        <v>233</v>
      </c>
      <c r="C127" s="225">
        <v>2024</v>
      </c>
      <c r="D127" s="230" t="s">
        <v>213</v>
      </c>
      <c r="E127" s="129">
        <v>1844516.28</v>
      </c>
      <c r="F127" s="209">
        <v>0</v>
      </c>
      <c r="G127" s="122">
        <f t="shared" si="3"/>
        <v>1844516.28</v>
      </c>
      <c r="H127" s="175"/>
      <c r="I127" s="214"/>
      <c r="J127" s="214"/>
      <c r="K127" s="126"/>
      <c r="L127" s="214"/>
      <c r="M127" s="205">
        <v>100000</v>
      </c>
      <c r="N127" s="214"/>
      <c r="O127" s="214"/>
      <c r="P127" s="214"/>
      <c r="Q127" s="214"/>
      <c r="R127" s="214"/>
      <c r="S127" s="214"/>
      <c r="T127" s="123">
        <v>100000</v>
      </c>
      <c r="U127" s="147">
        <v>0</v>
      </c>
      <c r="V127" s="228">
        <v>1744516.28</v>
      </c>
      <c r="W127" s="209">
        <v>1744516.28</v>
      </c>
      <c r="X127" s="130"/>
      <c r="Y127" s="131"/>
      <c r="Z127" s="132"/>
    </row>
    <row r="128" spans="1:26" ht="24" hidden="1">
      <c r="A128" s="252" t="s">
        <v>232</v>
      </c>
      <c r="B128" s="253" t="s">
        <v>233</v>
      </c>
      <c r="C128" s="225">
        <v>2024</v>
      </c>
      <c r="D128" s="230" t="s">
        <v>214</v>
      </c>
      <c r="E128" s="129">
        <v>1844516.28</v>
      </c>
      <c r="F128" s="209">
        <v>0</v>
      </c>
      <c r="G128" s="122">
        <f t="shared" si="3"/>
        <v>1844516.28</v>
      </c>
      <c r="H128" s="175"/>
      <c r="I128" s="214"/>
      <c r="J128" s="214"/>
      <c r="K128" s="126"/>
      <c r="L128" s="214"/>
      <c r="M128" s="205">
        <v>100000</v>
      </c>
      <c r="N128" s="214"/>
      <c r="O128" s="214"/>
      <c r="P128" s="214"/>
      <c r="Q128" s="214"/>
      <c r="R128" s="214"/>
      <c r="S128" s="214"/>
      <c r="T128" s="123">
        <v>100000</v>
      </c>
      <c r="U128" s="147">
        <v>0</v>
      </c>
      <c r="V128" s="228">
        <v>1744516.28</v>
      </c>
      <c r="W128" s="209">
        <v>1744516.28</v>
      </c>
      <c r="X128" s="130"/>
      <c r="Y128" s="131"/>
      <c r="Z128" s="132"/>
    </row>
    <row r="129" spans="1:26" ht="24" hidden="1">
      <c r="A129" s="252" t="s">
        <v>232</v>
      </c>
      <c r="B129" s="253" t="s">
        <v>233</v>
      </c>
      <c r="C129" s="225">
        <v>2024</v>
      </c>
      <c r="D129" s="230" t="s">
        <v>215</v>
      </c>
      <c r="E129" s="129">
        <v>430387.13199999998</v>
      </c>
      <c r="F129" s="209">
        <v>0</v>
      </c>
      <c r="G129" s="122">
        <f t="shared" si="3"/>
        <v>430387.13199999998</v>
      </c>
      <c r="H129" s="175"/>
      <c r="I129" s="214"/>
      <c r="J129" s="214"/>
      <c r="K129" s="126"/>
      <c r="L129" s="214"/>
      <c r="M129" s="205">
        <v>100000</v>
      </c>
      <c r="N129" s="214"/>
      <c r="O129" s="214"/>
      <c r="P129" s="214"/>
      <c r="Q129" s="214"/>
      <c r="R129" s="214"/>
      <c r="S129" s="214"/>
      <c r="T129" s="123">
        <v>100000</v>
      </c>
      <c r="U129" s="147">
        <v>0</v>
      </c>
      <c r="V129" s="228">
        <v>330387.13199999998</v>
      </c>
      <c r="W129" s="209">
        <v>330387.13199999998</v>
      </c>
      <c r="X129" s="130"/>
      <c r="Y129" s="131"/>
      <c r="Z129" s="132"/>
    </row>
    <row r="130" spans="1:26" ht="15.75" hidden="1">
      <c r="A130" s="133" t="s">
        <v>220</v>
      </c>
      <c r="B130" s="254" t="s">
        <v>234</v>
      </c>
      <c r="C130" s="208">
        <v>2024</v>
      </c>
      <c r="D130" s="230" t="s">
        <v>205</v>
      </c>
      <c r="E130" s="120">
        <v>13110412.07</v>
      </c>
      <c r="F130" s="255">
        <v>472950.37</v>
      </c>
      <c r="G130" s="122">
        <f t="shared" si="3"/>
        <v>12637461.700000001</v>
      </c>
      <c r="H130" s="122">
        <v>465591.56</v>
      </c>
      <c r="I130" s="122">
        <v>465591.56</v>
      </c>
      <c r="J130" s="122">
        <v>97807.09</v>
      </c>
      <c r="K130" s="126"/>
      <c r="L130" s="214"/>
      <c r="M130" s="214"/>
      <c r="N130" s="214"/>
      <c r="O130" s="214"/>
      <c r="P130" s="214"/>
      <c r="Q130" s="214"/>
      <c r="R130" s="214"/>
      <c r="S130" s="214"/>
      <c r="T130" s="126">
        <v>563398.65</v>
      </c>
      <c r="U130" s="127">
        <v>0</v>
      </c>
      <c r="V130" s="128">
        <v>12547013.42</v>
      </c>
      <c r="W130" s="129">
        <v>12547013.42</v>
      </c>
      <c r="X130" s="130">
        <v>45292</v>
      </c>
      <c r="Y130" s="131">
        <v>12547013.42</v>
      </c>
      <c r="Z130" s="132">
        <v>0</v>
      </c>
    </row>
    <row r="131" spans="1:26" ht="15.75" hidden="1">
      <c r="A131" s="133" t="s">
        <v>220</v>
      </c>
      <c r="B131" s="254" t="s">
        <v>234</v>
      </c>
      <c r="C131" s="208">
        <v>2024</v>
      </c>
      <c r="D131" s="180" t="s">
        <v>206</v>
      </c>
      <c r="E131" s="129">
        <v>13107070.23</v>
      </c>
      <c r="F131" s="255">
        <v>472950.37</v>
      </c>
      <c r="G131" s="122">
        <f t="shared" si="3"/>
        <v>12634119.860000001</v>
      </c>
      <c r="H131" s="122">
        <v>423794.91</v>
      </c>
      <c r="I131" s="122">
        <v>423794.91</v>
      </c>
      <c r="J131" s="122">
        <v>95589.8</v>
      </c>
      <c r="K131" s="134">
        <v>56514.27</v>
      </c>
      <c r="L131" s="214"/>
      <c r="M131" s="219"/>
      <c r="N131" s="219"/>
      <c r="O131" s="219"/>
      <c r="P131" s="214"/>
      <c r="Q131" s="214"/>
      <c r="R131" s="214"/>
      <c r="S131" s="214"/>
      <c r="T131" s="123">
        <v>575898.98</v>
      </c>
      <c r="U131" s="135">
        <v>0</v>
      </c>
      <c r="V131" s="136">
        <v>12531171.25</v>
      </c>
      <c r="W131" s="129">
        <v>12531171.25</v>
      </c>
      <c r="X131" s="130">
        <v>45323</v>
      </c>
      <c r="Y131" s="131">
        <v>12531171.25</v>
      </c>
      <c r="Z131" s="132">
        <v>0</v>
      </c>
    </row>
    <row r="132" spans="1:26" ht="15.75" hidden="1">
      <c r="A132" s="133" t="s">
        <v>220</v>
      </c>
      <c r="B132" s="254" t="s">
        <v>234</v>
      </c>
      <c r="C132" s="208">
        <v>2024</v>
      </c>
      <c r="D132" s="180" t="s">
        <v>207</v>
      </c>
      <c r="E132" s="129">
        <v>13093073.560000001</v>
      </c>
      <c r="F132" s="255">
        <v>472950.37</v>
      </c>
      <c r="G132" s="122">
        <f t="shared" ref="G132:G163" si="4">E132-F132</f>
        <v>12620123.190000001</v>
      </c>
      <c r="H132" s="256">
        <v>446909.24</v>
      </c>
      <c r="I132" s="256">
        <v>459266.75</v>
      </c>
      <c r="J132" s="122">
        <v>146587.44</v>
      </c>
      <c r="K132" s="194">
        <v>26041.13</v>
      </c>
      <c r="L132" s="214"/>
      <c r="M132" s="219"/>
      <c r="N132" s="219"/>
      <c r="O132" s="219"/>
      <c r="P132" s="214"/>
      <c r="Q132" s="214"/>
      <c r="R132" s="214"/>
      <c r="S132" s="214"/>
      <c r="T132" s="123">
        <v>631895.31999999995</v>
      </c>
      <c r="U132" s="135">
        <v>0</v>
      </c>
      <c r="V132" s="136">
        <v>12461178.24</v>
      </c>
      <c r="W132" s="140">
        <v>12461178.24</v>
      </c>
      <c r="X132" s="130">
        <v>45352</v>
      </c>
      <c r="Y132" s="131">
        <v>12461178.24</v>
      </c>
      <c r="Z132" s="132">
        <v>0</v>
      </c>
    </row>
    <row r="133" spans="1:26" ht="15.75" hidden="1">
      <c r="A133" s="133" t="s">
        <v>220</v>
      </c>
      <c r="B133" s="254" t="s">
        <v>234</v>
      </c>
      <c r="C133" s="208">
        <v>2024</v>
      </c>
      <c r="D133" s="180" t="s">
        <v>208</v>
      </c>
      <c r="E133" s="129">
        <v>12818723.630000001</v>
      </c>
      <c r="F133" s="257">
        <v>472950.37</v>
      </c>
      <c r="G133" s="122">
        <f t="shared" si="4"/>
        <v>12345773.260000002</v>
      </c>
      <c r="H133" s="144"/>
      <c r="I133" s="256">
        <v>600000</v>
      </c>
      <c r="J133" s="256"/>
      <c r="K133" s="123"/>
      <c r="L133" s="214"/>
      <c r="M133" s="219"/>
      <c r="N133" s="219"/>
      <c r="O133" s="219"/>
      <c r="P133" s="218"/>
      <c r="Q133" s="219"/>
      <c r="R133" s="219"/>
      <c r="S133" s="219"/>
      <c r="T133" s="123">
        <v>600000</v>
      </c>
      <c r="U133" s="147">
        <v>0</v>
      </c>
      <c r="V133" s="136">
        <v>12218723.630000001</v>
      </c>
      <c r="W133" s="148">
        <v>12218723.630000001</v>
      </c>
      <c r="X133" s="149">
        <v>45383</v>
      </c>
      <c r="Y133" s="131">
        <v>12083723.630000001</v>
      </c>
      <c r="Z133" s="132">
        <v>135000</v>
      </c>
    </row>
    <row r="134" spans="1:26" ht="15.75" hidden="1">
      <c r="A134" s="133" t="s">
        <v>220</v>
      </c>
      <c r="B134" s="254" t="s">
        <v>234</v>
      </c>
      <c r="C134" s="208">
        <v>2024</v>
      </c>
      <c r="D134" s="180" t="s">
        <v>209</v>
      </c>
      <c r="E134" s="129">
        <v>12818723.630000001</v>
      </c>
      <c r="F134" s="257">
        <v>472950.37</v>
      </c>
      <c r="G134" s="122">
        <f t="shared" si="4"/>
        <v>12345773.260000002</v>
      </c>
      <c r="H134" s="151"/>
      <c r="I134" s="258">
        <v>600000</v>
      </c>
      <c r="J134" s="258"/>
      <c r="K134" s="153"/>
      <c r="L134" s="221"/>
      <c r="M134" s="223"/>
      <c r="N134" s="223"/>
      <c r="O134" s="223"/>
      <c r="P134" s="222"/>
      <c r="Q134" s="223"/>
      <c r="R134" s="223"/>
      <c r="S134" s="223"/>
      <c r="T134" s="123">
        <v>600000</v>
      </c>
      <c r="U134" s="147">
        <v>0</v>
      </c>
      <c r="V134" s="136">
        <v>12218723.630000001</v>
      </c>
      <c r="W134" s="148">
        <v>12218723.630000001</v>
      </c>
      <c r="X134" s="149">
        <v>45413</v>
      </c>
      <c r="Y134" s="131">
        <v>12083723.630000001</v>
      </c>
      <c r="Z134" s="132">
        <v>135000</v>
      </c>
    </row>
    <row r="135" spans="1:26" ht="15.75" hidden="1">
      <c r="A135" s="119" t="s">
        <v>220</v>
      </c>
      <c r="B135" s="259" t="s">
        <v>234</v>
      </c>
      <c r="C135" s="225">
        <v>2024</v>
      </c>
      <c r="D135" s="230" t="s">
        <v>210</v>
      </c>
      <c r="E135" s="120">
        <v>12818723.630000001</v>
      </c>
      <c r="F135" s="255">
        <v>472950.37</v>
      </c>
      <c r="G135" s="122">
        <f t="shared" si="4"/>
        <v>12345773.260000002</v>
      </c>
      <c r="H135" s="144"/>
      <c r="I135" s="256">
        <v>660000</v>
      </c>
      <c r="J135" s="256"/>
      <c r="K135" s="123"/>
      <c r="L135" s="214"/>
      <c r="M135" s="219"/>
      <c r="N135" s="219"/>
      <c r="O135" s="219"/>
      <c r="P135" s="214"/>
      <c r="Q135" s="214"/>
      <c r="R135" s="214"/>
      <c r="S135" s="214"/>
      <c r="T135" s="126">
        <v>660000</v>
      </c>
      <c r="U135" s="188">
        <v>0</v>
      </c>
      <c r="V135" s="128">
        <v>12158723.630000001</v>
      </c>
      <c r="W135" s="129">
        <v>12158723.630000001</v>
      </c>
      <c r="X135" s="130"/>
      <c r="Y135" s="162"/>
      <c r="Z135" s="163"/>
    </row>
    <row r="136" spans="1:26" ht="15.75" hidden="1">
      <c r="A136" s="133" t="s">
        <v>220</v>
      </c>
      <c r="B136" s="254" t="s">
        <v>234</v>
      </c>
      <c r="C136" s="208">
        <v>2024</v>
      </c>
      <c r="D136" s="180" t="s">
        <v>211</v>
      </c>
      <c r="E136" s="129">
        <v>12818723.630000001</v>
      </c>
      <c r="F136" s="255">
        <v>472950.37</v>
      </c>
      <c r="G136" s="122">
        <f t="shared" si="4"/>
        <v>12345773.260000002</v>
      </c>
      <c r="H136" s="144"/>
      <c r="I136" s="256">
        <v>600000</v>
      </c>
      <c r="J136" s="256"/>
      <c r="K136" s="123"/>
      <c r="L136" s="214"/>
      <c r="M136" s="219"/>
      <c r="N136" s="219"/>
      <c r="O136" s="219"/>
      <c r="P136" s="214"/>
      <c r="Q136" s="214"/>
      <c r="R136" s="214"/>
      <c r="S136" s="214"/>
      <c r="T136" s="123">
        <v>600000</v>
      </c>
      <c r="U136" s="135">
        <v>0</v>
      </c>
      <c r="V136" s="136">
        <v>12218723.630000001</v>
      </c>
      <c r="W136" s="129">
        <v>12218723.630000001</v>
      </c>
      <c r="X136" s="130"/>
      <c r="Y136" s="131"/>
      <c r="Z136" s="132"/>
    </row>
    <row r="137" spans="1:26" ht="15.75" hidden="1">
      <c r="A137" s="133" t="s">
        <v>220</v>
      </c>
      <c r="B137" s="254" t="s">
        <v>234</v>
      </c>
      <c r="C137" s="208">
        <v>2024</v>
      </c>
      <c r="D137" s="180" t="s">
        <v>212</v>
      </c>
      <c r="E137" s="129">
        <v>12818723.630000001</v>
      </c>
      <c r="F137" s="255">
        <v>472950.37</v>
      </c>
      <c r="G137" s="122">
        <f t="shared" si="4"/>
        <v>12345773.260000002</v>
      </c>
      <c r="H137" s="144"/>
      <c r="I137" s="256">
        <v>600000</v>
      </c>
      <c r="J137" s="256"/>
      <c r="K137" s="123"/>
      <c r="L137" s="214"/>
      <c r="M137" s="219"/>
      <c r="N137" s="219"/>
      <c r="O137" s="219"/>
      <c r="P137" s="214"/>
      <c r="Q137" s="214"/>
      <c r="R137" s="214"/>
      <c r="S137" s="214"/>
      <c r="T137" s="123">
        <v>600000</v>
      </c>
      <c r="U137" s="135">
        <v>0</v>
      </c>
      <c r="V137" s="136">
        <v>12218723.630000001</v>
      </c>
      <c r="W137" s="129">
        <v>12218723.630000001</v>
      </c>
      <c r="X137" s="130"/>
      <c r="Y137" s="131"/>
      <c r="Z137" s="132"/>
    </row>
    <row r="138" spans="1:26" ht="15.75" hidden="1">
      <c r="A138" s="133" t="s">
        <v>220</v>
      </c>
      <c r="B138" s="254" t="s">
        <v>234</v>
      </c>
      <c r="C138" s="208">
        <v>2024</v>
      </c>
      <c r="D138" s="180" t="s">
        <v>213</v>
      </c>
      <c r="E138" s="129">
        <v>12818723.630000001</v>
      </c>
      <c r="F138" s="255">
        <v>472950.37</v>
      </c>
      <c r="G138" s="122">
        <f t="shared" si="4"/>
        <v>12345773.260000002</v>
      </c>
      <c r="H138" s="144"/>
      <c r="I138" s="256">
        <v>600000</v>
      </c>
      <c r="J138" s="256"/>
      <c r="K138" s="123"/>
      <c r="L138" s="214"/>
      <c r="M138" s="219"/>
      <c r="N138" s="219"/>
      <c r="O138" s="219"/>
      <c r="P138" s="214"/>
      <c r="Q138" s="214"/>
      <c r="R138" s="214"/>
      <c r="S138" s="214"/>
      <c r="T138" s="123">
        <v>600000</v>
      </c>
      <c r="U138" s="135">
        <v>0</v>
      </c>
      <c r="V138" s="136">
        <v>12218723.630000001</v>
      </c>
      <c r="W138" s="129">
        <v>12218723.630000001</v>
      </c>
      <c r="X138" s="130"/>
      <c r="Y138" s="131"/>
      <c r="Z138" s="132"/>
    </row>
    <row r="139" spans="1:26" ht="15.75" hidden="1">
      <c r="A139" s="133" t="s">
        <v>220</v>
      </c>
      <c r="B139" s="254" t="s">
        <v>234</v>
      </c>
      <c r="C139" s="208">
        <v>2024</v>
      </c>
      <c r="D139" s="180" t="s">
        <v>214</v>
      </c>
      <c r="E139" s="129">
        <v>12818723.630000001</v>
      </c>
      <c r="F139" s="255">
        <v>472950.37</v>
      </c>
      <c r="G139" s="122">
        <f t="shared" si="4"/>
        <v>12345773.260000002</v>
      </c>
      <c r="H139" s="144"/>
      <c r="I139" s="256">
        <v>600000</v>
      </c>
      <c r="J139" s="256"/>
      <c r="K139" s="123"/>
      <c r="L139" s="214"/>
      <c r="M139" s="219"/>
      <c r="N139" s="219"/>
      <c r="O139" s="219"/>
      <c r="P139" s="214"/>
      <c r="Q139" s="214"/>
      <c r="R139" s="214"/>
      <c r="S139" s="214"/>
      <c r="T139" s="123">
        <v>600000</v>
      </c>
      <c r="U139" s="135">
        <v>0</v>
      </c>
      <c r="V139" s="136">
        <v>12218723.630000001</v>
      </c>
      <c r="W139" s="129">
        <v>12218723.630000001</v>
      </c>
      <c r="X139" s="130"/>
      <c r="Y139" s="131"/>
      <c r="Z139" s="132"/>
    </row>
    <row r="140" spans="1:26" ht="15.75" hidden="1">
      <c r="A140" s="133" t="s">
        <v>220</v>
      </c>
      <c r="B140" s="254" t="s">
        <v>234</v>
      </c>
      <c r="C140" s="208">
        <v>2024</v>
      </c>
      <c r="D140" s="180" t="s">
        <v>215</v>
      </c>
      <c r="E140" s="129">
        <v>12818723.630000001</v>
      </c>
      <c r="F140" s="255">
        <v>472950.37</v>
      </c>
      <c r="G140" s="122">
        <f t="shared" si="4"/>
        <v>12345773.260000002</v>
      </c>
      <c r="H140" s="144"/>
      <c r="I140" s="256">
        <v>600000</v>
      </c>
      <c r="J140" s="256"/>
      <c r="K140" s="123"/>
      <c r="L140" s="214"/>
      <c r="M140" s="219"/>
      <c r="N140" s="219"/>
      <c r="O140" s="219"/>
      <c r="P140" s="214"/>
      <c r="Q140" s="214"/>
      <c r="R140" s="214"/>
      <c r="S140" s="214"/>
      <c r="T140" s="123">
        <v>600000</v>
      </c>
      <c r="U140" s="135">
        <v>0</v>
      </c>
      <c r="V140" s="136">
        <v>12218723.630000001</v>
      </c>
      <c r="W140" s="129">
        <v>12218723.630000001</v>
      </c>
      <c r="X140" s="130"/>
      <c r="Y140" s="131"/>
      <c r="Z140" s="132"/>
    </row>
    <row r="141" spans="1:26" ht="15.75" hidden="1">
      <c r="A141" s="133" t="s">
        <v>220</v>
      </c>
      <c r="B141" s="254" t="s">
        <v>234</v>
      </c>
      <c r="C141" s="208">
        <v>2024</v>
      </c>
      <c r="D141" s="180" t="s">
        <v>216</v>
      </c>
      <c r="E141" s="129">
        <v>12818723.630000001</v>
      </c>
      <c r="F141" s="255">
        <v>472950.37</v>
      </c>
      <c r="G141" s="122">
        <f t="shared" si="4"/>
        <v>12345773.260000002</v>
      </c>
      <c r="H141" s="144"/>
      <c r="I141" s="256">
        <v>600000</v>
      </c>
      <c r="J141" s="256"/>
      <c r="K141" s="123"/>
      <c r="L141" s="214"/>
      <c r="M141" s="219"/>
      <c r="N141" s="219"/>
      <c r="O141" s="219"/>
      <c r="P141" s="214"/>
      <c r="Q141" s="214"/>
      <c r="R141" s="214"/>
      <c r="S141" s="214"/>
      <c r="T141" s="123">
        <v>600000</v>
      </c>
      <c r="U141" s="135">
        <v>0</v>
      </c>
      <c r="V141" s="136">
        <v>12218723.630000001</v>
      </c>
      <c r="W141" s="129">
        <v>12218723.630000001</v>
      </c>
      <c r="X141" s="130"/>
      <c r="Y141" s="131"/>
      <c r="Z141" s="132"/>
    </row>
    <row r="142" spans="1:26" ht="25.5" hidden="1">
      <c r="A142" s="250" t="s">
        <v>232</v>
      </c>
      <c r="B142" s="236" t="s">
        <v>235</v>
      </c>
      <c r="C142" s="208">
        <v>2024</v>
      </c>
      <c r="D142" s="230" t="s">
        <v>205</v>
      </c>
      <c r="E142" s="168">
        <v>14174502.83</v>
      </c>
      <c r="F142" s="209">
        <v>0</v>
      </c>
      <c r="G142" s="122">
        <f t="shared" si="4"/>
        <v>14174502.83</v>
      </c>
      <c r="H142" s="144"/>
      <c r="I142" s="219"/>
      <c r="J142" s="219"/>
      <c r="K142" s="123"/>
      <c r="L142" s="219"/>
      <c r="M142" s="211">
        <v>89709.05</v>
      </c>
      <c r="N142" s="219"/>
      <c r="O142" s="260"/>
      <c r="P142" s="260"/>
      <c r="Q142" s="243"/>
      <c r="R142" s="243"/>
      <c r="S142" s="243"/>
      <c r="T142" s="123">
        <v>89709.05</v>
      </c>
      <c r="U142" s="147">
        <v>0</v>
      </c>
      <c r="V142" s="228">
        <v>14084793.779999999</v>
      </c>
      <c r="W142" s="209">
        <v>14084793.779999999</v>
      </c>
      <c r="X142" s="130">
        <v>45292</v>
      </c>
      <c r="Y142" s="131">
        <v>14084793.779999999</v>
      </c>
      <c r="Z142" s="132">
        <v>0</v>
      </c>
    </row>
    <row r="143" spans="1:26" ht="25.5" hidden="1">
      <c r="A143" s="250" t="s">
        <v>232</v>
      </c>
      <c r="B143" s="236" t="s">
        <v>235</v>
      </c>
      <c r="C143" s="208">
        <v>2024</v>
      </c>
      <c r="D143" s="230" t="s">
        <v>206</v>
      </c>
      <c r="E143" s="168">
        <v>14179739.779999999</v>
      </c>
      <c r="F143" s="209">
        <v>0</v>
      </c>
      <c r="G143" s="122">
        <f t="shared" si="4"/>
        <v>14179739.779999999</v>
      </c>
      <c r="H143" s="144"/>
      <c r="I143" s="219"/>
      <c r="J143" s="219"/>
      <c r="K143" s="123"/>
      <c r="L143" s="219"/>
      <c r="M143" s="205">
        <v>79995.899999999994</v>
      </c>
      <c r="N143" s="219"/>
      <c r="O143" s="260"/>
      <c r="P143" s="243"/>
      <c r="Q143" s="243"/>
      <c r="R143" s="243"/>
      <c r="S143" s="243"/>
      <c r="T143" s="123">
        <v>79995.899999999994</v>
      </c>
      <c r="U143" s="147">
        <v>0</v>
      </c>
      <c r="V143" s="228">
        <v>14099743.880000001</v>
      </c>
      <c r="W143" s="209">
        <v>14099743.880000001</v>
      </c>
      <c r="X143" s="130">
        <v>45323</v>
      </c>
      <c r="Y143" s="131">
        <v>14099743.880000001</v>
      </c>
      <c r="Z143" s="132">
        <v>0</v>
      </c>
    </row>
    <row r="144" spans="1:26" ht="25.5" hidden="1">
      <c r="A144" s="250" t="s">
        <v>232</v>
      </c>
      <c r="B144" s="236" t="s">
        <v>235</v>
      </c>
      <c r="C144" s="208">
        <v>2024</v>
      </c>
      <c r="D144" s="230" t="s">
        <v>207</v>
      </c>
      <c r="E144" s="168">
        <v>14204931.949999999</v>
      </c>
      <c r="F144" s="209">
        <v>0</v>
      </c>
      <c r="G144" s="122">
        <f t="shared" si="4"/>
        <v>14204931.949999999</v>
      </c>
      <c r="H144" s="144"/>
      <c r="I144" s="219"/>
      <c r="J144" s="219"/>
      <c r="K144" s="123"/>
      <c r="L144" s="219"/>
      <c r="M144" s="205">
        <v>78591.92</v>
      </c>
      <c r="N144" s="219"/>
      <c r="O144" s="260"/>
      <c r="P144" s="243"/>
      <c r="Q144" s="243"/>
      <c r="R144" s="243"/>
      <c r="S144" s="243"/>
      <c r="T144" s="123">
        <v>78591.92</v>
      </c>
      <c r="U144" s="147">
        <v>0</v>
      </c>
      <c r="V144" s="136">
        <v>14126340.029999999</v>
      </c>
      <c r="W144" s="140">
        <v>14126340.029999999</v>
      </c>
      <c r="X144" s="130">
        <v>45352</v>
      </c>
      <c r="Y144" s="131">
        <v>14054931.949999999</v>
      </c>
      <c r="Z144" s="132">
        <v>71408.080000000104</v>
      </c>
    </row>
    <row r="145" spans="1:26" ht="25.5" hidden="1">
      <c r="A145" s="250" t="s">
        <v>232</v>
      </c>
      <c r="B145" s="236" t="s">
        <v>235</v>
      </c>
      <c r="C145" s="208">
        <v>2024</v>
      </c>
      <c r="D145" s="230" t="s">
        <v>208</v>
      </c>
      <c r="E145" s="168">
        <v>13942515.199999999</v>
      </c>
      <c r="F145" s="209">
        <v>0</v>
      </c>
      <c r="G145" s="122">
        <f t="shared" si="4"/>
        <v>13942515.199999999</v>
      </c>
      <c r="H145" s="144"/>
      <c r="I145" s="219"/>
      <c r="J145" s="219"/>
      <c r="K145" s="123"/>
      <c r="L145" s="219"/>
      <c r="M145" s="205">
        <v>150000</v>
      </c>
      <c r="N145" s="219"/>
      <c r="O145" s="260"/>
      <c r="P145" s="243"/>
      <c r="Q145" s="243"/>
      <c r="R145" s="243"/>
      <c r="S145" s="243"/>
      <c r="T145" s="123">
        <v>150000</v>
      </c>
      <c r="U145" s="147">
        <v>0</v>
      </c>
      <c r="V145" s="136">
        <v>13792515.199999999</v>
      </c>
      <c r="W145" s="140">
        <v>13792515.199999999</v>
      </c>
      <c r="X145" s="130">
        <v>45383</v>
      </c>
      <c r="Y145" s="131">
        <v>13792515.199999999</v>
      </c>
      <c r="Z145" s="132">
        <v>0</v>
      </c>
    </row>
    <row r="146" spans="1:26" ht="25.5" hidden="1">
      <c r="A146" s="250" t="s">
        <v>232</v>
      </c>
      <c r="B146" s="232" t="s">
        <v>235</v>
      </c>
      <c r="C146" s="208">
        <v>2024</v>
      </c>
      <c r="D146" s="180" t="s">
        <v>209</v>
      </c>
      <c r="E146" s="129">
        <v>3253253.5466666701</v>
      </c>
      <c r="F146" s="229">
        <v>0</v>
      </c>
      <c r="G146" s="122">
        <f t="shared" si="4"/>
        <v>3253253.5466666701</v>
      </c>
      <c r="H146" s="151"/>
      <c r="I146" s="223"/>
      <c r="J146" s="223"/>
      <c r="K146" s="153"/>
      <c r="L146" s="223"/>
      <c r="M146" s="205">
        <v>60000</v>
      </c>
      <c r="N146" s="223"/>
      <c r="O146" s="261"/>
      <c r="P146" s="262"/>
      <c r="Q146" s="244"/>
      <c r="R146" s="244"/>
      <c r="S146" s="244"/>
      <c r="T146" s="123">
        <v>60000</v>
      </c>
      <c r="U146" s="147">
        <v>0</v>
      </c>
      <c r="V146" s="136">
        <v>3193253.5466666701</v>
      </c>
      <c r="W146" s="148">
        <v>3193253.5466666701</v>
      </c>
      <c r="X146" s="149">
        <v>45413</v>
      </c>
      <c r="Y146" s="131">
        <v>3193253.55</v>
      </c>
      <c r="Z146" s="132">
        <v>-3.3333338797092399E-3</v>
      </c>
    </row>
    <row r="147" spans="1:26" ht="25.5" hidden="1">
      <c r="A147" s="252" t="s">
        <v>232</v>
      </c>
      <c r="B147" s="236" t="s">
        <v>235</v>
      </c>
      <c r="C147" s="225">
        <v>2024</v>
      </c>
      <c r="D147" s="230" t="s">
        <v>209</v>
      </c>
      <c r="E147" s="129">
        <v>10689261.65</v>
      </c>
      <c r="F147" s="209"/>
      <c r="G147" s="122">
        <f t="shared" si="4"/>
        <v>10689261.65</v>
      </c>
      <c r="H147" s="151"/>
      <c r="I147" s="223"/>
      <c r="J147" s="223"/>
      <c r="K147" s="153"/>
      <c r="L147" s="221"/>
      <c r="M147" s="215">
        <v>40000</v>
      </c>
      <c r="N147" s="221"/>
      <c r="O147" s="263"/>
      <c r="P147" s="264"/>
      <c r="Q147" s="264"/>
      <c r="R147" s="264"/>
      <c r="S147" s="264"/>
      <c r="T147" s="123">
        <v>40000</v>
      </c>
      <c r="U147" s="188"/>
      <c r="V147" s="136">
        <v>10649261.65</v>
      </c>
      <c r="W147" s="148">
        <v>10649261.65</v>
      </c>
      <c r="X147" s="130"/>
      <c r="Y147" s="162">
        <v>10649261.65</v>
      </c>
      <c r="Z147" s="163">
        <v>0</v>
      </c>
    </row>
    <row r="148" spans="1:26" ht="25.5" hidden="1">
      <c r="A148" s="250" t="s">
        <v>232</v>
      </c>
      <c r="B148" s="236" t="s">
        <v>235</v>
      </c>
      <c r="C148" s="208">
        <v>2024</v>
      </c>
      <c r="D148" s="230" t="s">
        <v>210</v>
      </c>
      <c r="E148" s="168">
        <v>13942515.199999999</v>
      </c>
      <c r="F148" s="209"/>
      <c r="G148" s="122">
        <f t="shared" si="4"/>
        <v>13942515.199999999</v>
      </c>
      <c r="H148" s="144"/>
      <c r="I148" s="219"/>
      <c r="J148" s="219"/>
      <c r="K148" s="123"/>
      <c r="L148" s="214"/>
      <c r="M148" s="215"/>
      <c r="N148" s="214"/>
      <c r="O148" s="265"/>
      <c r="P148" s="266"/>
      <c r="Q148" s="266"/>
      <c r="R148" s="266"/>
      <c r="S148" s="266"/>
      <c r="T148" s="123">
        <v>0</v>
      </c>
      <c r="U148" s="147">
        <v>0</v>
      </c>
      <c r="V148" s="228">
        <v>13942515.199999999</v>
      </c>
      <c r="W148" s="226"/>
      <c r="X148" s="130"/>
      <c r="Y148" s="131"/>
      <c r="Z148" s="132"/>
    </row>
    <row r="149" spans="1:26" ht="25.5" hidden="1">
      <c r="A149" s="250" t="s">
        <v>232</v>
      </c>
      <c r="B149" s="236" t="s">
        <v>235</v>
      </c>
      <c r="C149" s="208">
        <v>2024</v>
      </c>
      <c r="D149" s="230" t="s">
        <v>211</v>
      </c>
      <c r="E149" s="168">
        <v>13942515.199999999</v>
      </c>
      <c r="F149" s="209"/>
      <c r="G149" s="122">
        <f t="shared" si="4"/>
        <v>13942515.199999999</v>
      </c>
      <c r="H149" s="144"/>
      <c r="I149" s="219"/>
      <c r="J149" s="219"/>
      <c r="K149" s="123"/>
      <c r="L149" s="214"/>
      <c r="M149" s="215"/>
      <c r="N149" s="214"/>
      <c r="O149" s="265"/>
      <c r="P149" s="266"/>
      <c r="Q149" s="266"/>
      <c r="R149" s="266"/>
      <c r="S149" s="266"/>
      <c r="T149" s="123">
        <v>0</v>
      </c>
      <c r="U149" s="147">
        <v>0</v>
      </c>
      <c r="V149" s="228">
        <v>13942515.199999999</v>
      </c>
      <c r="W149" s="226"/>
      <c r="X149" s="130"/>
      <c r="Y149" s="131"/>
      <c r="Z149" s="132"/>
    </row>
    <row r="150" spans="1:26" ht="25.5" hidden="1">
      <c r="A150" s="250" t="s">
        <v>232</v>
      </c>
      <c r="B150" s="236" t="s">
        <v>235</v>
      </c>
      <c r="C150" s="208">
        <v>2024</v>
      </c>
      <c r="D150" s="230" t="s">
        <v>212</v>
      </c>
      <c r="E150" s="168">
        <v>13942515.199999999</v>
      </c>
      <c r="F150" s="209"/>
      <c r="G150" s="122">
        <f t="shared" si="4"/>
        <v>13942515.199999999</v>
      </c>
      <c r="H150" s="144"/>
      <c r="I150" s="219"/>
      <c r="J150" s="219"/>
      <c r="K150" s="123"/>
      <c r="L150" s="214"/>
      <c r="M150" s="215"/>
      <c r="N150" s="214"/>
      <c r="O150" s="265"/>
      <c r="P150" s="266"/>
      <c r="Q150" s="266"/>
      <c r="R150" s="266"/>
      <c r="S150" s="266"/>
      <c r="T150" s="123">
        <v>0</v>
      </c>
      <c r="U150" s="147">
        <v>0</v>
      </c>
      <c r="V150" s="228">
        <v>13942515.199999999</v>
      </c>
      <c r="W150" s="226"/>
      <c r="X150" s="130"/>
      <c r="Y150" s="131"/>
      <c r="Z150" s="132"/>
    </row>
    <row r="151" spans="1:26" ht="25.5" hidden="1">
      <c r="A151" s="250" t="s">
        <v>232</v>
      </c>
      <c r="B151" s="236" t="s">
        <v>235</v>
      </c>
      <c r="C151" s="208">
        <v>2024</v>
      </c>
      <c r="D151" s="230" t="s">
        <v>213</v>
      </c>
      <c r="E151" s="168">
        <v>13942515.199999999</v>
      </c>
      <c r="F151" s="209"/>
      <c r="G151" s="122">
        <f t="shared" si="4"/>
        <v>13942515.199999999</v>
      </c>
      <c r="H151" s="144"/>
      <c r="I151" s="219"/>
      <c r="J151" s="219"/>
      <c r="K151" s="123"/>
      <c r="L151" s="214"/>
      <c r="M151" s="215"/>
      <c r="N151" s="214"/>
      <c r="O151" s="265"/>
      <c r="P151" s="266"/>
      <c r="Q151" s="266"/>
      <c r="R151" s="266"/>
      <c r="S151" s="266"/>
      <c r="T151" s="123">
        <v>0</v>
      </c>
      <c r="U151" s="147">
        <v>0</v>
      </c>
      <c r="V151" s="228">
        <v>13942515.199999999</v>
      </c>
      <c r="W151" s="226"/>
      <c r="X151" s="130"/>
      <c r="Y151" s="131"/>
      <c r="Z151" s="132"/>
    </row>
    <row r="152" spans="1:26" ht="25.5" hidden="1">
      <c r="A152" s="250" t="s">
        <v>232</v>
      </c>
      <c r="B152" s="236" t="s">
        <v>235</v>
      </c>
      <c r="C152" s="208">
        <v>2024</v>
      </c>
      <c r="D152" s="230" t="s">
        <v>214</v>
      </c>
      <c r="E152" s="168">
        <v>13942515.199999999</v>
      </c>
      <c r="F152" s="209"/>
      <c r="G152" s="122">
        <f t="shared" si="4"/>
        <v>13942515.199999999</v>
      </c>
      <c r="H152" s="144"/>
      <c r="I152" s="219"/>
      <c r="J152" s="219"/>
      <c r="K152" s="123"/>
      <c r="L152" s="214"/>
      <c r="M152" s="215"/>
      <c r="N152" s="214"/>
      <c r="O152" s="265"/>
      <c r="P152" s="266"/>
      <c r="Q152" s="266"/>
      <c r="R152" s="266"/>
      <c r="S152" s="266"/>
      <c r="T152" s="123">
        <v>0</v>
      </c>
      <c r="U152" s="147">
        <v>0</v>
      </c>
      <c r="V152" s="228">
        <v>13942515.199999999</v>
      </c>
      <c r="W152" s="226"/>
      <c r="X152" s="130"/>
      <c r="Y152" s="131"/>
      <c r="Z152" s="132"/>
    </row>
    <row r="153" spans="1:26" ht="25.5" hidden="1">
      <c r="A153" s="250" t="s">
        <v>232</v>
      </c>
      <c r="B153" s="236" t="s">
        <v>235</v>
      </c>
      <c r="C153" s="208">
        <v>2024</v>
      </c>
      <c r="D153" s="230" t="s">
        <v>215</v>
      </c>
      <c r="E153" s="168">
        <v>3253253.5466666701</v>
      </c>
      <c r="F153" s="209"/>
      <c r="G153" s="122">
        <f t="shared" si="4"/>
        <v>3253253.5466666701</v>
      </c>
      <c r="H153" s="144"/>
      <c r="I153" s="219"/>
      <c r="J153" s="219"/>
      <c r="K153" s="123"/>
      <c r="L153" s="214"/>
      <c r="M153" s="215"/>
      <c r="N153" s="214"/>
      <c r="O153" s="265"/>
      <c r="P153" s="266"/>
      <c r="Q153" s="266"/>
      <c r="R153" s="266"/>
      <c r="S153" s="266"/>
      <c r="T153" s="123">
        <v>0</v>
      </c>
      <c r="U153" s="147">
        <v>0</v>
      </c>
      <c r="V153" s="228">
        <v>3253253.5466666701</v>
      </c>
      <c r="W153" s="226"/>
      <c r="X153" s="130"/>
      <c r="Y153" s="131"/>
      <c r="Z153" s="132"/>
    </row>
    <row r="154" spans="1:26" ht="30" hidden="1">
      <c r="A154" s="178" t="s">
        <v>230</v>
      </c>
      <c r="B154" s="242" t="s">
        <v>236</v>
      </c>
      <c r="C154" s="225">
        <v>2024</v>
      </c>
      <c r="D154" s="230" t="s">
        <v>205</v>
      </c>
      <c r="E154" s="168">
        <v>3807113.63</v>
      </c>
      <c r="F154" s="209">
        <v>0</v>
      </c>
      <c r="G154" s="122">
        <f t="shared" si="4"/>
        <v>3807113.63</v>
      </c>
      <c r="H154" s="122">
        <v>7615.79</v>
      </c>
      <c r="I154" s="122">
        <v>7615.79</v>
      </c>
      <c r="J154" s="122"/>
      <c r="K154" s="123"/>
      <c r="L154" s="219"/>
      <c r="M154" s="211">
        <v>42753.88</v>
      </c>
      <c r="N154" s="219"/>
      <c r="O154" s="243"/>
      <c r="P154" s="243"/>
      <c r="Q154" s="243"/>
      <c r="R154" s="243"/>
      <c r="S154" s="243"/>
      <c r="T154" s="125">
        <v>50369.67</v>
      </c>
      <c r="U154" s="147">
        <v>0</v>
      </c>
      <c r="V154" s="147">
        <v>3756743.96</v>
      </c>
      <c r="W154" s="168">
        <v>3756743.96</v>
      </c>
      <c r="X154" s="130">
        <v>45292</v>
      </c>
      <c r="Y154" s="131">
        <v>3756743.96</v>
      </c>
      <c r="Z154" s="132">
        <v>0</v>
      </c>
    </row>
    <row r="155" spans="1:26" ht="30" hidden="1">
      <c r="A155" s="178" t="s">
        <v>230</v>
      </c>
      <c r="B155" s="242" t="s">
        <v>236</v>
      </c>
      <c r="C155" s="225">
        <v>2024</v>
      </c>
      <c r="D155" s="230" t="s">
        <v>206</v>
      </c>
      <c r="E155" s="168">
        <v>3809511.02</v>
      </c>
      <c r="F155" s="209">
        <v>0</v>
      </c>
      <c r="G155" s="122">
        <f t="shared" si="4"/>
        <v>3809511.02</v>
      </c>
      <c r="H155" s="267">
        <v>7638.13</v>
      </c>
      <c r="I155" s="122">
        <v>7638.13</v>
      </c>
      <c r="J155" s="219"/>
      <c r="K155" s="123"/>
      <c r="L155" s="219"/>
      <c r="M155" s="122">
        <v>44446.559999999998</v>
      </c>
      <c r="N155" s="219"/>
      <c r="O155" s="243"/>
      <c r="P155" s="243"/>
      <c r="Q155" s="243"/>
      <c r="R155" s="243"/>
      <c r="S155" s="243"/>
      <c r="T155" s="125">
        <v>52084.69</v>
      </c>
      <c r="U155" s="147">
        <v>0</v>
      </c>
      <c r="V155" s="147">
        <v>3757426.33</v>
      </c>
      <c r="W155" s="168">
        <v>3757426.33</v>
      </c>
      <c r="X155" s="130">
        <v>45323</v>
      </c>
      <c r="Y155" s="131">
        <v>3757426.33</v>
      </c>
      <c r="Z155" s="132">
        <v>0</v>
      </c>
    </row>
    <row r="156" spans="1:26" ht="30" hidden="1">
      <c r="A156" s="178" t="s">
        <v>230</v>
      </c>
      <c r="B156" s="242" t="s">
        <v>236</v>
      </c>
      <c r="C156" s="225">
        <v>2024</v>
      </c>
      <c r="D156" s="230" t="s">
        <v>207</v>
      </c>
      <c r="E156" s="168">
        <v>3807261.02</v>
      </c>
      <c r="F156" s="209">
        <v>0</v>
      </c>
      <c r="G156" s="122">
        <f t="shared" si="4"/>
        <v>3807261.02</v>
      </c>
      <c r="H156" s="122">
        <v>10466.18</v>
      </c>
      <c r="I156" s="122">
        <v>10466.18</v>
      </c>
      <c r="J156" s="219"/>
      <c r="K156" s="123"/>
      <c r="L156" s="219"/>
      <c r="M156" s="122">
        <v>39572.29</v>
      </c>
      <c r="N156" s="219"/>
      <c r="O156" s="243"/>
      <c r="P156" s="243"/>
      <c r="Q156" s="243"/>
      <c r="R156" s="243"/>
      <c r="S156" s="243"/>
      <c r="T156" s="125">
        <v>50038.47</v>
      </c>
      <c r="U156" s="147">
        <v>0</v>
      </c>
      <c r="V156" s="136">
        <v>3757222.55</v>
      </c>
      <c r="W156" s="140">
        <v>3757222.55</v>
      </c>
      <c r="X156" s="130">
        <v>45352</v>
      </c>
      <c r="Y156" s="131">
        <v>3707261.02</v>
      </c>
      <c r="Z156" s="132">
        <v>49961.529999999802</v>
      </c>
    </row>
    <row r="157" spans="1:26" ht="30" hidden="1">
      <c r="A157" s="178" t="s">
        <v>230</v>
      </c>
      <c r="B157" s="242" t="s">
        <v>236</v>
      </c>
      <c r="C157" s="225">
        <v>2024</v>
      </c>
      <c r="D157" s="230" t="s">
        <v>208</v>
      </c>
      <c r="E157" s="168">
        <v>3688301.27</v>
      </c>
      <c r="F157" s="209">
        <v>0</v>
      </c>
      <c r="G157" s="122">
        <f t="shared" si="4"/>
        <v>3688301.27</v>
      </c>
      <c r="H157" s="144"/>
      <c r="I157" s="219"/>
      <c r="J157" s="219"/>
      <c r="K157" s="123"/>
      <c r="L157" s="219"/>
      <c r="M157" s="125">
        <v>100000</v>
      </c>
      <c r="N157" s="219"/>
      <c r="O157" s="243"/>
      <c r="P157" s="243"/>
      <c r="Q157" s="243"/>
      <c r="R157" s="243"/>
      <c r="S157" s="243"/>
      <c r="T157" s="125">
        <v>100000</v>
      </c>
      <c r="U157" s="147">
        <v>0</v>
      </c>
      <c r="V157" s="136">
        <v>3588301.27</v>
      </c>
      <c r="W157" s="140">
        <v>3588301.27</v>
      </c>
      <c r="X157" s="130">
        <v>45383</v>
      </c>
      <c r="Y157" s="131">
        <v>3588301.27</v>
      </c>
      <c r="Z157" s="132">
        <v>0</v>
      </c>
    </row>
    <row r="158" spans="1:26" ht="30" hidden="1">
      <c r="A158" s="178" t="s">
        <v>230</v>
      </c>
      <c r="B158" s="242" t="s">
        <v>236</v>
      </c>
      <c r="C158" s="208">
        <v>2024</v>
      </c>
      <c r="D158" s="180" t="s">
        <v>209</v>
      </c>
      <c r="E158" s="129">
        <v>860603.63</v>
      </c>
      <c r="F158" s="229">
        <v>0</v>
      </c>
      <c r="G158" s="122">
        <f t="shared" si="4"/>
        <v>860603.63</v>
      </c>
      <c r="H158" s="151"/>
      <c r="I158" s="223"/>
      <c r="J158" s="223"/>
      <c r="K158" s="153"/>
      <c r="L158" s="223"/>
      <c r="M158" s="158">
        <v>50000</v>
      </c>
      <c r="N158" s="223"/>
      <c r="O158" s="244"/>
      <c r="P158" s="262"/>
      <c r="Q158" s="244"/>
      <c r="R158" s="244"/>
      <c r="S158" s="244"/>
      <c r="T158" s="123">
        <v>50000</v>
      </c>
      <c r="U158" s="147">
        <v>0</v>
      </c>
      <c r="V158" s="136">
        <v>810603.63</v>
      </c>
      <c r="W158" s="148">
        <v>810603.63</v>
      </c>
      <c r="X158" s="149">
        <v>45413</v>
      </c>
      <c r="Y158" s="131">
        <v>810603.63</v>
      </c>
      <c r="Z158" s="132">
        <v>0</v>
      </c>
    </row>
    <row r="159" spans="1:26" ht="30" hidden="1">
      <c r="A159" s="164" t="s">
        <v>230</v>
      </c>
      <c r="B159" s="238" t="s">
        <v>236</v>
      </c>
      <c r="C159" s="225">
        <v>2024</v>
      </c>
      <c r="D159" s="230" t="s">
        <v>209</v>
      </c>
      <c r="E159" s="129">
        <v>2827697.6403333298</v>
      </c>
      <c r="F159" s="209"/>
      <c r="G159" s="122">
        <f t="shared" si="4"/>
        <v>2827697.6403333298</v>
      </c>
      <c r="H159" s="151"/>
      <c r="I159" s="223"/>
      <c r="J159" s="223"/>
      <c r="K159" s="153"/>
      <c r="L159" s="221"/>
      <c r="M159" s="158">
        <v>50000</v>
      </c>
      <c r="N159" s="221"/>
      <c r="O159" s="264"/>
      <c r="P159" s="264"/>
      <c r="Q159" s="264"/>
      <c r="R159" s="264"/>
      <c r="S159" s="264"/>
      <c r="T159" s="123">
        <v>50000</v>
      </c>
      <c r="U159" s="188"/>
      <c r="V159" s="136">
        <v>2777697.6403333298</v>
      </c>
      <c r="W159" s="148">
        <v>2777697.6403333298</v>
      </c>
      <c r="X159" s="130">
        <v>45413</v>
      </c>
      <c r="Y159" s="162">
        <v>2777697.64</v>
      </c>
      <c r="Z159" s="163">
        <v>3.33333387970924E-4</v>
      </c>
    </row>
    <row r="160" spans="1:26" ht="30" hidden="1">
      <c r="A160" s="178" t="s">
        <v>230</v>
      </c>
      <c r="B160" s="242" t="s">
        <v>236</v>
      </c>
      <c r="C160" s="225">
        <v>2024</v>
      </c>
      <c r="D160" s="230" t="s">
        <v>210</v>
      </c>
      <c r="E160" s="168">
        <v>3688301.27</v>
      </c>
      <c r="F160" s="209">
        <v>0</v>
      </c>
      <c r="G160" s="122">
        <f t="shared" si="4"/>
        <v>3688301.27</v>
      </c>
      <c r="H160" s="144"/>
      <c r="I160" s="219"/>
      <c r="J160" s="219"/>
      <c r="K160" s="123"/>
      <c r="L160" s="214"/>
      <c r="M160" s="125"/>
      <c r="N160" s="214"/>
      <c r="O160" s="266"/>
      <c r="P160" s="266"/>
      <c r="Q160" s="266"/>
      <c r="R160" s="266"/>
      <c r="S160" s="266"/>
      <c r="T160" s="125">
        <v>0</v>
      </c>
      <c r="U160" s="147">
        <v>0</v>
      </c>
      <c r="V160" s="147">
        <v>3688301.27</v>
      </c>
      <c r="W160" s="169"/>
      <c r="X160" s="130"/>
      <c r="Y160" s="131"/>
      <c r="Z160" s="132"/>
    </row>
    <row r="161" spans="1:26" ht="30" hidden="1">
      <c r="A161" s="178" t="s">
        <v>230</v>
      </c>
      <c r="B161" s="242" t="s">
        <v>236</v>
      </c>
      <c r="C161" s="225">
        <v>2024</v>
      </c>
      <c r="D161" s="230" t="s">
        <v>211</v>
      </c>
      <c r="E161" s="168">
        <v>3688301.27</v>
      </c>
      <c r="F161" s="209">
        <v>0</v>
      </c>
      <c r="G161" s="122">
        <f t="shared" si="4"/>
        <v>3688301.27</v>
      </c>
      <c r="H161" s="144"/>
      <c r="I161" s="219"/>
      <c r="J161" s="219"/>
      <c r="K161" s="123"/>
      <c r="L161" s="214"/>
      <c r="M161" s="125"/>
      <c r="N161" s="214"/>
      <c r="O161" s="266"/>
      <c r="P161" s="266"/>
      <c r="Q161" s="266"/>
      <c r="R161" s="266"/>
      <c r="S161" s="266"/>
      <c r="T161" s="125">
        <v>0</v>
      </c>
      <c r="U161" s="147">
        <v>0</v>
      </c>
      <c r="V161" s="147">
        <v>3688301.27</v>
      </c>
      <c r="W161" s="169"/>
      <c r="X161" s="130"/>
      <c r="Y161" s="131"/>
      <c r="Z161" s="132"/>
    </row>
    <row r="162" spans="1:26" ht="30" hidden="1">
      <c r="A162" s="178" t="s">
        <v>230</v>
      </c>
      <c r="B162" s="242" t="s">
        <v>236</v>
      </c>
      <c r="C162" s="225">
        <v>2024</v>
      </c>
      <c r="D162" s="230" t="s">
        <v>212</v>
      </c>
      <c r="E162" s="168">
        <v>3688301.27</v>
      </c>
      <c r="F162" s="209">
        <v>0</v>
      </c>
      <c r="G162" s="122">
        <f t="shared" si="4"/>
        <v>3688301.27</v>
      </c>
      <c r="H162" s="144"/>
      <c r="I162" s="219"/>
      <c r="J162" s="219"/>
      <c r="K162" s="123"/>
      <c r="L162" s="214"/>
      <c r="M162" s="125"/>
      <c r="N162" s="214"/>
      <c r="O162" s="266"/>
      <c r="P162" s="266"/>
      <c r="Q162" s="266"/>
      <c r="R162" s="266"/>
      <c r="S162" s="266"/>
      <c r="T162" s="125">
        <v>0</v>
      </c>
      <c r="U162" s="147">
        <v>0</v>
      </c>
      <c r="V162" s="147">
        <v>3688301.27</v>
      </c>
      <c r="W162" s="169"/>
      <c r="X162" s="130"/>
      <c r="Y162" s="131"/>
      <c r="Z162" s="132"/>
    </row>
    <row r="163" spans="1:26" ht="30" hidden="1">
      <c r="A163" s="178" t="s">
        <v>230</v>
      </c>
      <c r="B163" s="242" t="s">
        <v>236</v>
      </c>
      <c r="C163" s="225">
        <v>2024</v>
      </c>
      <c r="D163" s="230" t="s">
        <v>213</v>
      </c>
      <c r="E163" s="168">
        <v>3688301.27</v>
      </c>
      <c r="F163" s="209">
        <v>0</v>
      </c>
      <c r="G163" s="122">
        <f t="shared" si="4"/>
        <v>3688301.27</v>
      </c>
      <c r="H163" s="144"/>
      <c r="I163" s="219"/>
      <c r="J163" s="219"/>
      <c r="K163" s="123"/>
      <c r="L163" s="214"/>
      <c r="M163" s="125"/>
      <c r="N163" s="214"/>
      <c r="O163" s="266"/>
      <c r="P163" s="266"/>
      <c r="Q163" s="266"/>
      <c r="R163" s="266"/>
      <c r="S163" s="266"/>
      <c r="T163" s="125">
        <v>0</v>
      </c>
      <c r="U163" s="147">
        <v>0</v>
      </c>
      <c r="V163" s="147">
        <v>3688301.27</v>
      </c>
      <c r="W163" s="169"/>
      <c r="X163" s="130"/>
      <c r="Y163" s="131"/>
      <c r="Z163" s="132"/>
    </row>
    <row r="164" spans="1:26" ht="30" hidden="1">
      <c r="A164" s="178" t="s">
        <v>230</v>
      </c>
      <c r="B164" s="242" t="s">
        <v>236</v>
      </c>
      <c r="C164" s="225">
        <v>2024</v>
      </c>
      <c r="D164" s="230" t="s">
        <v>214</v>
      </c>
      <c r="E164" s="168">
        <v>3688301.27</v>
      </c>
      <c r="F164" s="209">
        <v>0</v>
      </c>
      <c r="G164" s="122">
        <f t="shared" ref="G164:G165" si="5">E164-F164</f>
        <v>3688301.27</v>
      </c>
      <c r="H164" s="144"/>
      <c r="I164" s="219"/>
      <c r="J164" s="219"/>
      <c r="K164" s="123"/>
      <c r="L164" s="214"/>
      <c r="M164" s="125"/>
      <c r="N164" s="214"/>
      <c r="O164" s="266"/>
      <c r="P164" s="266"/>
      <c r="Q164" s="266"/>
      <c r="R164" s="266"/>
      <c r="S164" s="266"/>
      <c r="T164" s="125">
        <v>0</v>
      </c>
      <c r="U164" s="147">
        <v>0</v>
      </c>
      <c r="V164" s="147">
        <v>3688301.27</v>
      </c>
      <c r="W164" s="169"/>
      <c r="X164" s="130"/>
      <c r="Y164" s="131"/>
      <c r="Z164" s="132"/>
    </row>
    <row r="165" spans="1:26" ht="30" hidden="1">
      <c r="A165" s="178" t="s">
        <v>230</v>
      </c>
      <c r="B165" s="242" t="s">
        <v>236</v>
      </c>
      <c r="C165" s="225">
        <v>2024</v>
      </c>
      <c r="D165" s="230" t="s">
        <v>215</v>
      </c>
      <c r="E165" s="168">
        <v>860603.62966666697</v>
      </c>
      <c r="F165" s="209">
        <v>0</v>
      </c>
      <c r="G165" s="122">
        <f t="shared" si="5"/>
        <v>860603.62966666697</v>
      </c>
      <c r="H165" s="144"/>
      <c r="I165" s="219"/>
      <c r="J165" s="219"/>
      <c r="K165" s="123"/>
      <c r="L165" s="214"/>
      <c r="M165" s="125"/>
      <c r="N165" s="214"/>
      <c r="O165" s="266"/>
      <c r="P165" s="266"/>
      <c r="Q165" s="266"/>
      <c r="R165" s="266"/>
      <c r="S165" s="266"/>
      <c r="T165" s="125">
        <v>0</v>
      </c>
      <c r="U165" s="147">
        <v>0</v>
      </c>
      <c r="V165" s="147">
        <v>860603.62966666697</v>
      </c>
      <c r="W165" s="169"/>
      <c r="X165" s="130"/>
      <c r="Y165" s="131"/>
      <c r="Z165" s="132"/>
    </row>
    <row r="167" spans="1:26">
      <c r="H167" s="101">
        <v>329224.14</v>
      </c>
      <c r="M167" s="268">
        <f>M6+M7</f>
        <v>168800.86</v>
      </c>
    </row>
    <row r="168" spans="1:26">
      <c r="K168" s="87">
        <v>45384</v>
      </c>
      <c r="T168" s="268">
        <f>T6+T7</f>
        <v>4132138.59</v>
      </c>
    </row>
    <row r="169" spans="1:26">
      <c r="H169" s="269">
        <f>I7+I6</f>
        <v>3633108.5300000003</v>
      </c>
    </row>
    <row r="170" spans="1:26">
      <c r="H170" s="269">
        <f>H169-H167</f>
        <v>3303884.39</v>
      </c>
      <c r="L170" s="87">
        <v>45384</v>
      </c>
    </row>
    <row r="171" spans="1:26" ht="76.5">
      <c r="J171" s="270" t="s">
        <v>237</v>
      </c>
      <c r="K171" s="93" t="s">
        <v>59</v>
      </c>
    </row>
    <row r="173" spans="1:26" ht="63.75">
      <c r="J173" s="271" t="s">
        <v>238</v>
      </c>
      <c r="K173" s="93" t="s">
        <v>75</v>
      </c>
    </row>
  </sheetData>
  <autoFilter ref="A3:Z165" xr:uid="{00000000-0009-0000-0000-000014000000}">
    <filterColumn colId="1">
      <filters>
        <filter val="HUGOL"/>
      </filters>
    </filterColumn>
    <filterColumn colId="3">
      <filters>
        <filter val="ABRIL"/>
        <filter val="FEVEREIRO"/>
        <filter val="JANEIRO"/>
        <filter val="MARÇO"/>
      </filters>
    </filterColumn>
  </autoFilter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theme="9" tint="-0.499984740745262"/>
    <pageSetUpPr fitToPage="1"/>
  </sheetPr>
  <dimension ref="A1:V216"/>
  <sheetViews>
    <sheetView zoomScaleNormal="100" workbookViewId="0">
      <selection sqref="A1:V119"/>
    </sheetView>
  </sheetViews>
  <sheetFormatPr defaultColWidth="8.7109375" defaultRowHeight="15"/>
  <cols>
    <col min="1" max="1" width="9.140625" style="1" customWidth="1"/>
    <col min="2" max="2" width="17.5703125" style="1" customWidth="1"/>
    <col min="3" max="3" width="17.28515625" style="2" customWidth="1"/>
    <col min="4" max="6" width="15.85546875" style="1" customWidth="1"/>
    <col min="7" max="7" width="15.85546875" style="39" customWidth="1"/>
    <col min="8" max="8" width="18.42578125" style="1" customWidth="1"/>
    <col min="9" max="10" width="16.140625" style="1" customWidth="1"/>
    <col min="11" max="14" width="16.140625" style="39" customWidth="1"/>
    <col min="15" max="21" width="16.140625" style="1" customWidth="1"/>
    <col min="22" max="22" width="15.140625" style="1" customWidth="1"/>
  </cols>
  <sheetData>
    <row r="1" spans="1:22" s="40" customFormat="1" ht="23.25" customHeight="1">
      <c r="A1" s="387" t="s">
        <v>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</row>
    <row r="2" spans="1:22" ht="6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spans="1:22">
      <c r="A3" s="366" t="s">
        <v>260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4" spans="1:22" ht="6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spans="1:22" ht="18" customHeight="1">
      <c r="A5" s="367" t="s">
        <v>1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</row>
    <row r="6" spans="1:22" ht="16.5" customHeight="1">
      <c r="A6" s="368" t="s">
        <v>67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4"/>
      <c r="P6" s="4"/>
      <c r="Q6" s="4"/>
      <c r="R6" s="4"/>
      <c r="S6" s="4"/>
      <c r="T6" s="4"/>
      <c r="U6" s="4"/>
      <c r="V6" s="4"/>
    </row>
    <row r="7" spans="1:22" ht="7.5" customHeight="1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4"/>
      <c r="P7" s="4"/>
      <c r="Q7" s="4"/>
      <c r="R7" s="4"/>
      <c r="S7" s="4"/>
      <c r="T7" s="4"/>
      <c r="U7" s="4"/>
      <c r="V7" s="4"/>
    </row>
    <row r="8" spans="1:22" ht="16.5" customHeight="1">
      <c r="A8" s="367" t="s">
        <v>68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</row>
    <row r="9" spans="1:22" ht="15.75" customHeight="1">
      <c r="A9" s="368" t="s">
        <v>69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4"/>
      <c r="P9" s="4"/>
      <c r="Q9" s="4"/>
      <c r="R9" s="4"/>
      <c r="S9" s="4"/>
      <c r="T9" s="4"/>
      <c r="U9" s="4"/>
      <c r="V9" s="4"/>
    </row>
    <row r="10" spans="1:22" ht="8.25" customHeight="1">
      <c r="A10" s="369"/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4"/>
      <c r="P10" s="4"/>
      <c r="Q10" s="4"/>
      <c r="R10" s="4"/>
      <c r="S10" s="4"/>
      <c r="T10" s="4"/>
      <c r="U10" s="4"/>
      <c r="V10" s="4"/>
    </row>
    <row r="11" spans="1:22" ht="18.75" customHeight="1">
      <c r="A11" s="367" t="s">
        <v>70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</row>
    <row r="12" spans="1:22" ht="8.25" customHeight="1">
      <c r="A12" s="36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4"/>
      <c r="P12" s="4"/>
      <c r="Q12" s="4"/>
      <c r="R12" s="4"/>
      <c r="S12" s="4"/>
      <c r="T12" s="4"/>
      <c r="U12" s="4"/>
      <c r="V12" s="4"/>
    </row>
    <row r="13" spans="1:22" ht="15.75" customHeight="1">
      <c r="A13" s="370" t="s">
        <v>71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</row>
    <row r="14" spans="1:22" ht="33" customHeight="1">
      <c r="A14" s="370" t="s">
        <v>272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</row>
    <row r="15" spans="1:22" ht="8.25" customHeight="1">
      <c r="A15" s="371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5"/>
      <c r="Q15" s="5"/>
      <c r="R15" s="5"/>
      <c r="S15" s="5"/>
      <c r="T15" s="5"/>
      <c r="U15" s="5"/>
      <c r="V15" s="5"/>
    </row>
    <row r="16" spans="1:22" ht="15.75" customHeight="1">
      <c r="A16" s="370" t="s">
        <v>72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</row>
    <row r="17" spans="1:22" ht="25.5" customHeight="1">
      <c r="A17" s="370" t="s">
        <v>8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spans="1:22" ht="15.75" customHeight="1">
      <c r="A18" s="372" t="s">
        <v>9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</row>
    <row r="19" spans="1:22" ht="15.75" customHeight="1">
      <c r="A19" s="388" t="s">
        <v>10</v>
      </c>
      <c r="B19" s="6"/>
      <c r="C19" s="374" t="s">
        <v>11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</row>
    <row r="20" spans="1:22" ht="84" customHeight="1">
      <c r="A20" s="388"/>
      <c r="B20" s="375" t="s">
        <v>12</v>
      </c>
      <c r="C20" s="376" t="s">
        <v>13</v>
      </c>
      <c r="D20" s="389" t="s">
        <v>14</v>
      </c>
      <c r="E20" s="389"/>
      <c r="F20" s="389"/>
      <c r="G20" s="389" t="s">
        <v>15</v>
      </c>
      <c r="H20" s="389"/>
      <c r="I20" s="389"/>
      <c r="J20" s="41" t="s">
        <v>16</v>
      </c>
      <c r="K20" s="389" t="s">
        <v>17</v>
      </c>
      <c r="L20" s="389"/>
      <c r="M20" s="389"/>
      <c r="N20" s="389"/>
      <c r="O20" s="389" t="s">
        <v>18</v>
      </c>
      <c r="P20" s="389"/>
      <c r="Q20" s="41" t="s">
        <v>19</v>
      </c>
      <c r="R20" s="389" t="s">
        <v>20</v>
      </c>
      <c r="S20" s="389"/>
      <c r="T20" s="389" t="s">
        <v>21</v>
      </c>
      <c r="U20" s="389"/>
      <c r="V20" s="376" t="s">
        <v>22</v>
      </c>
    </row>
    <row r="21" spans="1:22" ht="43.5" customHeight="1" thickBot="1">
      <c r="A21" s="388"/>
      <c r="B21" s="375"/>
      <c r="C21" s="376"/>
      <c r="D21" s="8" t="s">
        <v>23</v>
      </c>
      <c r="E21" s="8" t="s">
        <v>24</v>
      </c>
      <c r="F21" s="8" t="s">
        <v>25</v>
      </c>
      <c r="G21" s="8" t="s">
        <v>23</v>
      </c>
      <c r="H21" s="8" t="s">
        <v>24</v>
      </c>
      <c r="I21" s="8" t="s">
        <v>25</v>
      </c>
      <c r="J21" s="8" t="s">
        <v>23</v>
      </c>
      <c r="K21" s="8" t="s">
        <v>26</v>
      </c>
      <c r="L21" s="8" t="s">
        <v>23</v>
      </c>
      <c r="M21" s="8" t="s">
        <v>24</v>
      </c>
      <c r="N21" s="8" t="s">
        <v>25</v>
      </c>
      <c r="O21" s="8" t="s">
        <v>23</v>
      </c>
      <c r="P21" s="8" t="s">
        <v>24</v>
      </c>
      <c r="Q21" s="8"/>
      <c r="R21" s="8" t="s">
        <v>23</v>
      </c>
      <c r="S21" s="8" t="s">
        <v>24</v>
      </c>
      <c r="T21" s="8" t="s">
        <v>23</v>
      </c>
      <c r="U21" s="8" t="s">
        <v>27</v>
      </c>
      <c r="V21" s="376"/>
    </row>
    <row r="22" spans="1:22" ht="15.75" thickBot="1">
      <c r="A22" s="9" t="s">
        <v>28</v>
      </c>
      <c r="B22" s="331">
        <v>23123032.27</v>
      </c>
      <c r="C22" s="331">
        <v>23123032.27</v>
      </c>
      <c r="D22" s="349">
        <v>122448361.19000001</v>
      </c>
      <c r="E22" s="331"/>
      <c r="F22" s="331"/>
      <c r="G22" s="331">
        <v>36060114.219999999</v>
      </c>
      <c r="H22" s="331"/>
      <c r="I22" s="331"/>
      <c r="J22" s="331">
        <v>4951281.49</v>
      </c>
      <c r="K22" s="9" t="s">
        <v>28</v>
      </c>
      <c r="L22" s="334">
        <v>18030057.109999999</v>
      </c>
      <c r="M22" s="334"/>
      <c r="N22" s="334"/>
      <c r="O22" s="344"/>
      <c r="P22" s="344"/>
      <c r="Q22" s="344"/>
      <c r="R22" s="334">
        <v>87660.77</v>
      </c>
      <c r="S22" s="334"/>
      <c r="T22" s="334"/>
      <c r="U22" s="344"/>
      <c r="V22" s="337">
        <f t="shared" ref="V22:V52" si="0">((L22+M22+N22)-O22-P22-Q22+(R22+S22+T22+U22))</f>
        <v>18117717.879999999</v>
      </c>
    </row>
    <row r="23" spans="1:22" ht="15.75" thickBot="1">
      <c r="A23" s="9" t="s">
        <v>29</v>
      </c>
      <c r="B23" s="334">
        <v>23123031.239999998</v>
      </c>
      <c r="C23" s="334">
        <v>23123031.239999998</v>
      </c>
      <c r="D23" s="361">
        <v>8123594.2999999998</v>
      </c>
      <c r="E23" s="331"/>
      <c r="F23" s="331"/>
      <c r="G23" s="361">
        <v>18374630.579999998</v>
      </c>
      <c r="H23" s="331"/>
      <c r="I23" s="331"/>
      <c r="J23" s="331">
        <v>4904130.3</v>
      </c>
      <c r="K23" s="9" t="s">
        <v>29</v>
      </c>
      <c r="L23" s="334">
        <v>18131235.300000001</v>
      </c>
      <c r="M23" s="335"/>
      <c r="N23" s="335"/>
      <c r="O23" s="338"/>
      <c r="P23" s="338"/>
      <c r="Q23" s="338"/>
      <c r="R23" s="334"/>
      <c r="S23" s="334"/>
      <c r="T23" s="334"/>
      <c r="U23" s="338"/>
      <c r="V23" s="337">
        <f t="shared" si="0"/>
        <v>18131235.300000001</v>
      </c>
    </row>
    <row r="24" spans="1:22" ht="15.75" thickBot="1">
      <c r="A24" s="9" t="s">
        <v>29</v>
      </c>
      <c r="B24" s="334"/>
      <c r="C24" s="334"/>
      <c r="D24" s="331"/>
      <c r="E24" s="331"/>
      <c r="F24" s="331"/>
      <c r="G24" s="331"/>
      <c r="H24" s="331"/>
      <c r="I24" s="331"/>
      <c r="J24" s="331"/>
      <c r="K24" s="9" t="s">
        <v>28</v>
      </c>
      <c r="L24" s="334">
        <v>100000</v>
      </c>
      <c r="M24" s="335"/>
      <c r="N24" s="335"/>
      <c r="O24" s="338"/>
      <c r="P24" s="338"/>
      <c r="Q24" s="338"/>
      <c r="R24" s="334"/>
      <c r="S24" s="334"/>
      <c r="T24" s="334"/>
      <c r="U24" s="338"/>
      <c r="V24" s="337">
        <f t="shared" si="0"/>
        <v>100000</v>
      </c>
    </row>
    <row r="25" spans="1:22" ht="15.75" thickBot="1">
      <c r="A25" s="9" t="s">
        <v>30</v>
      </c>
      <c r="B25" s="335">
        <v>23174245.02</v>
      </c>
      <c r="C25" s="335">
        <v>23174245.02</v>
      </c>
      <c r="D25" s="331"/>
      <c r="E25" s="331"/>
      <c r="F25" s="331"/>
      <c r="G25" s="331">
        <v>40056.959999999999</v>
      </c>
      <c r="H25" s="331"/>
      <c r="I25" s="331"/>
      <c r="J25" s="331">
        <v>4885476.17</v>
      </c>
      <c r="K25" s="9" t="s">
        <v>30</v>
      </c>
      <c r="L25" s="334">
        <v>18173452.390000001</v>
      </c>
      <c r="M25" s="335"/>
      <c r="N25" s="335"/>
      <c r="O25" s="338"/>
      <c r="P25" s="338"/>
      <c r="Q25" s="338"/>
      <c r="R25" s="334">
        <v>58681.06</v>
      </c>
      <c r="S25" s="334"/>
      <c r="T25" s="334">
        <v>337679.3</v>
      </c>
      <c r="U25" s="338"/>
      <c r="V25" s="337">
        <f t="shared" si="0"/>
        <v>18569812.75</v>
      </c>
    </row>
    <row r="26" spans="1:22" ht="15.75" thickBot="1">
      <c r="A26" s="9" t="s">
        <v>30</v>
      </c>
      <c r="B26" s="335"/>
      <c r="C26" s="335"/>
      <c r="D26" s="331"/>
      <c r="E26" s="331"/>
      <c r="F26" s="331"/>
      <c r="G26" s="331"/>
      <c r="H26" s="331"/>
      <c r="I26" s="331"/>
      <c r="J26" s="331"/>
      <c r="K26" s="9" t="s">
        <v>28</v>
      </c>
      <c r="L26" s="359">
        <v>40056.959999999999</v>
      </c>
      <c r="M26" s="335"/>
      <c r="N26" s="335"/>
      <c r="O26" s="338"/>
      <c r="P26" s="338"/>
      <c r="Q26" s="338"/>
      <c r="R26" s="334"/>
      <c r="S26" s="334"/>
      <c r="T26" s="334"/>
      <c r="U26" s="338"/>
      <c r="V26" s="337">
        <f t="shared" si="0"/>
        <v>40056.959999999999</v>
      </c>
    </row>
    <row r="27" spans="1:22" ht="15.75" thickBot="1">
      <c r="A27" s="9" t="s">
        <v>31</v>
      </c>
      <c r="B27" s="335">
        <v>23216500.879999999</v>
      </c>
      <c r="C27" s="335">
        <v>23216500.879999999</v>
      </c>
      <c r="D27" s="331"/>
      <c r="E27" s="331">
        <v>56000</v>
      </c>
      <c r="F27" s="331"/>
      <c r="G27" s="361">
        <v>24549560.259999994</v>
      </c>
      <c r="H27" s="331">
        <v>56000</v>
      </c>
      <c r="I27" s="331"/>
      <c r="J27" s="331">
        <v>4918816.93</v>
      </c>
      <c r="K27" s="9" t="s">
        <v>31</v>
      </c>
      <c r="L27" s="359">
        <v>18178953.640000001</v>
      </c>
      <c r="M27" s="334">
        <v>56000</v>
      </c>
      <c r="N27" s="335"/>
      <c r="O27" s="338"/>
      <c r="P27" s="338"/>
      <c r="Q27" s="338"/>
      <c r="R27" s="338"/>
      <c r="S27" s="338"/>
      <c r="T27" s="338"/>
      <c r="U27" s="338"/>
      <c r="V27" s="337">
        <f t="shared" si="0"/>
        <v>18234953.640000001</v>
      </c>
    </row>
    <row r="28" spans="1:22" ht="15.75" thickBot="1">
      <c r="A28" s="9" t="s">
        <v>32</v>
      </c>
      <c r="B28" s="335">
        <v>23216500.879999999</v>
      </c>
      <c r="C28" s="335">
        <v>23216500.879999999</v>
      </c>
      <c r="D28" s="349">
        <v>85905.4</v>
      </c>
      <c r="E28" s="331"/>
      <c r="F28" s="331"/>
      <c r="G28" s="331">
        <v>23284627.899999999</v>
      </c>
      <c r="H28" s="331"/>
      <c r="I28" s="331"/>
      <c r="J28" s="331">
        <v>8383115.3399999999</v>
      </c>
      <c r="K28" s="9" t="s">
        <v>29</v>
      </c>
      <c r="L28" s="334">
        <v>86029.96</v>
      </c>
      <c r="M28" s="334"/>
      <c r="N28" s="335"/>
      <c r="O28" s="338"/>
      <c r="P28" s="338"/>
      <c r="Q28" s="338"/>
      <c r="R28" s="338"/>
      <c r="S28" s="338"/>
      <c r="T28" s="338"/>
      <c r="U28" s="338"/>
      <c r="V28" s="337">
        <f t="shared" si="0"/>
        <v>86029.96</v>
      </c>
    </row>
    <row r="29" spans="1:22" ht="15.75" thickBot="1">
      <c r="A29" s="9" t="s">
        <v>32</v>
      </c>
      <c r="B29" s="335"/>
      <c r="C29" s="335"/>
      <c r="D29" s="331"/>
      <c r="E29" s="331"/>
      <c r="F29" s="331"/>
      <c r="G29" s="331"/>
      <c r="H29" s="331"/>
      <c r="I29" s="331"/>
      <c r="J29" s="331"/>
      <c r="K29" s="9" t="s">
        <v>30</v>
      </c>
      <c r="L29" s="334">
        <v>105862.28</v>
      </c>
      <c r="M29" s="334"/>
      <c r="N29" s="335"/>
      <c r="O29" s="338"/>
      <c r="P29" s="338"/>
      <c r="Q29" s="338"/>
      <c r="R29" s="338"/>
      <c r="S29" s="338"/>
      <c r="T29" s="338"/>
      <c r="U29" s="338"/>
      <c r="V29" s="337">
        <f t="shared" si="0"/>
        <v>105862.28</v>
      </c>
    </row>
    <row r="30" spans="1:22" ht="15.75" thickBot="1">
      <c r="A30" s="9" t="s">
        <v>32</v>
      </c>
      <c r="B30" s="335"/>
      <c r="C30" s="335"/>
      <c r="D30" s="331"/>
      <c r="E30" s="331"/>
      <c r="F30" s="331"/>
      <c r="G30" s="331"/>
      <c r="H30" s="331"/>
      <c r="I30" s="331"/>
      <c r="J30" s="331"/>
      <c r="K30" s="9" t="s">
        <v>31</v>
      </c>
      <c r="L30" s="359">
        <v>23178.3</v>
      </c>
      <c r="M30" s="334"/>
      <c r="N30" s="335"/>
      <c r="O30" s="338"/>
      <c r="P30" s="338"/>
      <c r="Q30" s="338"/>
      <c r="R30" s="338"/>
      <c r="S30" s="338"/>
      <c r="T30" s="338"/>
      <c r="U30" s="338"/>
      <c r="V30" s="337">
        <f t="shared" si="0"/>
        <v>23178.3</v>
      </c>
    </row>
    <row r="31" spans="1:22" ht="15.75" thickBot="1">
      <c r="A31" s="9" t="s">
        <v>32</v>
      </c>
      <c r="B31" s="335"/>
      <c r="C31" s="335"/>
      <c r="D31" s="331"/>
      <c r="E31" s="331"/>
      <c r="F31" s="331"/>
      <c r="G31" s="331"/>
      <c r="H31" s="331"/>
      <c r="I31" s="331"/>
      <c r="J31" s="331"/>
      <c r="K31" s="9" t="s">
        <v>32</v>
      </c>
      <c r="L31" s="334">
        <v>14699355.58</v>
      </c>
      <c r="M31" s="334"/>
      <c r="N31" s="335"/>
      <c r="O31" s="338"/>
      <c r="P31" s="338"/>
      <c r="Q31" s="338"/>
      <c r="R31" s="338"/>
      <c r="S31" s="338"/>
      <c r="T31" s="338"/>
      <c r="U31" s="338"/>
      <c r="V31" s="337">
        <f t="shared" si="0"/>
        <v>14699355.58</v>
      </c>
    </row>
    <row r="32" spans="1:22" ht="15.75" thickBot="1">
      <c r="A32" s="9" t="s">
        <v>33</v>
      </c>
      <c r="B32" s="335">
        <v>23218506.859999999</v>
      </c>
      <c r="C32" s="335">
        <v>23218506.859999999</v>
      </c>
      <c r="D32" s="349">
        <v>2722357.4299999997</v>
      </c>
      <c r="E32" s="331">
        <v>413710</v>
      </c>
      <c r="F32" s="331"/>
      <c r="G32" s="331">
        <v>43119.5</v>
      </c>
      <c r="H32" s="331">
        <v>413710</v>
      </c>
      <c r="I32" s="331"/>
      <c r="J32" s="331">
        <v>8406066.3900000006</v>
      </c>
      <c r="K32" s="16">
        <v>45413</v>
      </c>
      <c r="L32" s="334">
        <v>43119.5</v>
      </c>
      <c r="M32" s="334"/>
      <c r="N32" s="335"/>
      <c r="O32" s="338"/>
      <c r="P32" s="338"/>
      <c r="Q32" s="338"/>
      <c r="R32" s="338"/>
      <c r="S32" s="338"/>
      <c r="T32" s="338"/>
      <c r="U32" s="338"/>
      <c r="V32" s="337">
        <f t="shared" si="0"/>
        <v>43119.5</v>
      </c>
    </row>
    <row r="33" spans="1:22" ht="15.75" thickBot="1">
      <c r="A33" s="15" t="s">
        <v>33</v>
      </c>
      <c r="B33" s="335"/>
      <c r="C33" s="335"/>
      <c r="D33" s="331"/>
      <c r="E33" s="331"/>
      <c r="F33" s="331"/>
      <c r="G33" s="331"/>
      <c r="H33" s="331"/>
      <c r="I33" s="331"/>
      <c r="J33" s="331"/>
      <c r="K33" s="16">
        <v>45444</v>
      </c>
      <c r="L33" s="334">
        <v>14740808.4</v>
      </c>
      <c r="M33" s="359">
        <v>413710</v>
      </c>
      <c r="N33" s="335"/>
      <c r="O33" s="338"/>
      <c r="P33" s="338"/>
      <c r="Q33" s="338"/>
      <c r="R33" s="338"/>
      <c r="S33" s="338"/>
      <c r="T33" s="338"/>
      <c r="U33" s="334">
        <v>76454.399999999994</v>
      </c>
      <c r="V33" s="337">
        <f t="shared" si="0"/>
        <v>15230972.800000001</v>
      </c>
    </row>
    <row r="34" spans="1:22" ht="15.75" thickBot="1">
      <c r="A34" s="9" t="s">
        <v>34</v>
      </c>
      <c r="B34" s="335">
        <v>23218860.169999998</v>
      </c>
      <c r="C34" s="335">
        <v>23218860.169999998</v>
      </c>
      <c r="D34" s="349">
        <v>54655254.139999993</v>
      </c>
      <c r="E34" s="331">
        <v>2993187.55</v>
      </c>
      <c r="F34" s="331"/>
      <c r="G34" s="361">
        <v>25772650.439999994</v>
      </c>
      <c r="H34" s="331">
        <v>2175522.84</v>
      </c>
      <c r="I34" s="331"/>
      <c r="J34" s="331">
        <v>8344395.4600000009</v>
      </c>
      <c r="K34" s="16">
        <v>45474</v>
      </c>
      <c r="L34" s="334">
        <v>14740808.4</v>
      </c>
      <c r="M34" s="334">
        <v>2175522.84</v>
      </c>
      <c r="N34" s="335"/>
      <c r="O34" s="338"/>
      <c r="P34" s="338"/>
      <c r="Q34" s="338"/>
      <c r="R34" s="338"/>
      <c r="S34" s="338"/>
      <c r="T34" s="338"/>
      <c r="U34" s="338"/>
      <c r="V34" s="337">
        <f t="shared" si="0"/>
        <v>16916331.240000002</v>
      </c>
    </row>
    <row r="35" spans="1:22" ht="15.75" thickBot="1">
      <c r="A35" s="9" t="s">
        <v>34</v>
      </c>
      <c r="B35" s="335"/>
      <c r="C35" s="335"/>
      <c r="D35" s="331"/>
      <c r="E35" s="331"/>
      <c r="F35" s="331"/>
      <c r="G35" s="331"/>
      <c r="H35" s="331"/>
      <c r="I35" s="331"/>
      <c r="J35" s="331"/>
      <c r="K35" s="16">
        <v>45444</v>
      </c>
      <c r="L35" s="334">
        <v>45125.48</v>
      </c>
      <c r="M35" s="334"/>
      <c r="N35" s="335"/>
      <c r="O35" s="338"/>
      <c r="P35" s="338"/>
      <c r="Q35" s="338"/>
      <c r="R35" s="338"/>
      <c r="S35" s="338"/>
      <c r="T35" s="338"/>
      <c r="U35" s="338"/>
      <c r="V35" s="337">
        <f t="shared" si="0"/>
        <v>45125.48</v>
      </c>
    </row>
    <row r="36" spans="1:22" ht="15.75" thickBot="1">
      <c r="A36" s="9" t="s">
        <v>34</v>
      </c>
      <c r="B36" s="335"/>
      <c r="C36" s="335"/>
      <c r="D36" s="331"/>
      <c r="E36" s="331"/>
      <c r="F36" s="331"/>
      <c r="G36" s="331"/>
      <c r="H36" s="331"/>
      <c r="I36" s="331"/>
      <c r="J36" s="331"/>
      <c r="K36" s="16">
        <v>45413</v>
      </c>
      <c r="L36" s="334">
        <v>82319.92</v>
      </c>
      <c r="M36" s="334"/>
      <c r="N36" s="335"/>
      <c r="O36" s="338"/>
      <c r="P36" s="338"/>
      <c r="Q36" s="338"/>
      <c r="R36" s="338"/>
      <c r="S36" s="338"/>
      <c r="T36" s="338"/>
      <c r="U36" s="338"/>
      <c r="V36" s="337">
        <f t="shared" si="0"/>
        <v>82319.92</v>
      </c>
    </row>
    <row r="37" spans="1:22" ht="15.75" thickBot="1">
      <c r="A37" s="9" t="s">
        <v>34</v>
      </c>
      <c r="B37" s="335"/>
      <c r="C37" s="335"/>
      <c r="D37" s="331"/>
      <c r="E37" s="331"/>
      <c r="F37" s="331"/>
      <c r="G37" s="331"/>
      <c r="H37" s="331"/>
      <c r="I37" s="331"/>
      <c r="J37" s="331"/>
      <c r="K37" s="16">
        <v>45383</v>
      </c>
      <c r="L37" s="334">
        <v>43841.97</v>
      </c>
      <c r="M37" s="334"/>
      <c r="N37" s="335"/>
      <c r="O37" s="338"/>
      <c r="P37" s="338"/>
      <c r="Q37" s="338"/>
      <c r="R37" s="338"/>
      <c r="S37" s="338"/>
      <c r="T37" s="338"/>
      <c r="U37" s="338"/>
      <c r="V37" s="337">
        <f t="shared" si="0"/>
        <v>43841.97</v>
      </c>
    </row>
    <row r="38" spans="1:22" ht="15.75" thickBot="1">
      <c r="A38" s="9" t="s">
        <v>35</v>
      </c>
      <c r="B38" s="335">
        <v>23218860.169999998</v>
      </c>
      <c r="C38" s="335">
        <v>23218860.169999998</v>
      </c>
      <c r="D38" s="331">
        <v>7135193.5099999998</v>
      </c>
      <c r="E38" s="331">
        <v>1938693.72</v>
      </c>
      <c r="F38" s="331"/>
      <c r="G38" s="331">
        <v>19469718.75</v>
      </c>
      <c r="H38" s="331">
        <v>1447491</v>
      </c>
      <c r="I38" s="331"/>
      <c r="J38" s="331">
        <v>8346264.2000000002</v>
      </c>
      <c r="K38" s="16" t="s">
        <v>35</v>
      </c>
      <c r="L38" s="334">
        <v>14620808.4</v>
      </c>
      <c r="M38" s="334">
        <v>1447491</v>
      </c>
      <c r="N38" s="335"/>
      <c r="O38" s="338"/>
      <c r="P38" s="338"/>
      <c r="Q38" s="338"/>
      <c r="R38" s="338"/>
      <c r="S38" s="338"/>
      <c r="T38" s="338"/>
      <c r="U38" s="338"/>
      <c r="V38" s="337">
        <f t="shared" si="0"/>
        <v>16068299.4</v>
      </c>
    </row>
    <row r="39" spans="1:22" ht="15.75" thickBot="1">
      <c r="A39" s="9" t="s">
        <v>35</v>
      </c>
      <c r="B39" s="335"/>
      <c r="C39" s="335"/>
      <c r="D39" s="331"/>
      <c r="E39" s="331"/>
      <c r="F39" s="331"/>
      <c r="G39" s="331"/>
      <c r="H39" s="331"/>
      <c r="I39" s="331"/>
      <c r="J39" s="331"/>
      <c r="K39" s="16">
        <v>45474</v>
      </c>
      <c r="L39" s="362">
        <v>45478.79</v>
      </c>
      <c r="M39" s="334"/>
      <c r="N39" s="335"/>
      <c r="O39" s="338"/>
      <c r="P39" s="338"/>
      <c r="Q39" s="338"/>
      <c r="R39" s="338"/>
      <c r="S39" s="338"/>
      <c r="T39" s="338"/>
      <c r="U39" s="338"/>
      <c r="V39" s="337">
        <f t="shared" si="0"/>
        <v>45478.79</v>
      </c>
    </row>
    <row r="40" spans="1:22" ht="15.75" thickBot="1">
      <c r="A40" s="9" t="s">
        <v>36</v>
      </c>
      <c r="B40" s="335">
        <v>23219566.789999999</v>
      </c>
      <c r="C40" s="335">
        <v>23219566.789999999</v>
      </c>
      <c r="D40" s="331">
        <v>45478.79</v>
      </c>
      <c r="E40" s="331">
        <v>285240</v>
      </c>
      <c r="F40" s="331"/>
      <c r="G40" s="361">
        <v>675263.28</v>
      </c>
      <c r="H40" s="361">
        <v>1594107.43</v>
      </c>
      <c r="I40" s="331"/>
      <c r="J40" s="331">
        <v>6644468.9999999991</v>
      </c>
      <c r="K40" s="9" t="s">
        <v>35</v>
      </c>
      <c r="L40" s="345">
        <v>45478.79</v>
      </c>
      <c r="M40" s="335"/>
      <c r="N40" s="335"/>
      <c r="O40" s="338"/>
      <c r="P40" s="338"/>
      <c r="Q40" s="338"/>
      <c r="R40" s="338"/>
      <c r="S40" s="338"/>
      <c r="T40" s="338"/>
      <c r="U40" s="338"/>
      <c r="V40" s="337">
        <f t="shared" si="0"/>
        <v>45478.79</v>
      </c>
    </row>
    <row r="41" spans="1:22" ht="15.75" thickBot="1">
      <c r="A41" s="9" t="s">
        <v>36</v>
      </c>
      <c r="B41" s="335"/>
      <c r="C41" s="335"/>
      <c r="D41" s="331"/>
      <c r="E41" s="331"/>
      <c r="F41" s="331"/>
      <c r="G41" s="361"/>
      <c r="H41" s="361"/>
      <c r="I41" s="331"/>
      <c r="J41" s="331"/>
      <c r="K41" s="9" t="s">
        <v>36</v>
      </c>
      <c r="L41" s="345">
        <v>16293770.720000001</v>
      </c>
      <c r="M41" s="345">
        <v>1594107.43</v>
      </c>
      <c r="N41" s="335"/>
      <c r="O41" s="338"/>
      <c r="P41" s="338"/>
      <c r="Q41" s="338"/>
      <c r="R41" s="338"/>
      <c r="S41" s="338"/>
      <c r="T41" s="338"/>
      <c r="U41" s="338"/>
      <c r="V41" s="337">
        <f t="shared" si="0"/>
        <v>17887878.150000002</v>
      </c>
    </row>
    <row r="42" spans="1:22" ht="15.75" thickBot="1">
      <c r="A42" s="9" t="s">
        <v>37</v>
      </c>
      <c r="B42" s="335">
        <v>20781696.599999998</v>
      </c>
      <c r="C42" s="335">
        <v>20781696.599999998</v>
      </c>
      <c r="D42" s="349">
        <v>5712773.0199999996</v>
      </c>
      <c r="E42" s="361">
        <v>135784.25</v>
      </c>
      <c r="F42" s="331"/>
      <c r="G42" s="361">
        <v>33910736.820000008</v>
      </c>
      <c r="H42" s="361">
        <v>53957.75</v>
      </c>
      <c r="I42" s="331"/>
      <c r="J42" s="331">
        <v>3622200.79</v>
      </c>
      <c r="K42" s="9" t="s">
        <v>37</v>
      </c>
      <c r="L42" s="345">
        <v>16293770.719999999</v>
      </c>
      <c r="M42" s="345">
        <v>53957.75</v>
      </c>
      <c r="N42" s="335"/>
      <c r="O42" s="338"/>
      <c r="P42" s="338"/>
      <c r="Q42" s="338"/>
      <c r="R42" s="338"/>
      <c r="S42" s="338"/>
      <c r="T42" s="338"/>
      <c r="U42" s="338"/>
      <c r="V42" s="337">
        <f t="shared" si="0"/>
        <v>16347728.469999999</v>
      </c>
    </row>
    <row r="43" spans="1:22" ht="15.75" thickBot="1">
      <c r="A43" s="9" t="s">
        <v>37</v>
      </c>
      <c r="B43" s="335"/>
      <c r="C43" s="335"/>
      <c r="D43" s="331"/>
      <c r="E43" s="361"/>
      <c r="F43" s="331"/>
      <c r="G43" s="361"/>
      <c r="H43" s="361"/>
      <c r="I43" s="331"/>
      <c r="J43" s="331"/>
      <c r="K43" s="307" t="s">
        <v>28</v>
      </c>
      <c r="L43" s="345">
        <v>1636.71</v>
      </c>
      <c r="M43" s="335"/>
      <c r="N43" s="335"/>
      <c r="O43" s="338"/>
      <c r="P43" s="338"/>
      <c r="Q43" s="338"/>
      <c r="R43" s="338"/>
      <c r="S43" s="338"/>
      <c r="T43" s="338"/>
      <c r="U43" s="338"/>
      <c r="V43" s="337">
        <f t="shared" si="0"/>
        <v>1636.71</v>
      </c>
    </row>
    <row r="44" spans="1:22" ht="15.75" thickBot="1">
      <c r="A44" s="9" t="s">
        <v>37</v>
      </c>
      <c r="B44" s="335"/>
      <c r="C44" s="335"/>
      <c r="D44" s="331"/>
      <c r="E44" s="361"/>
      <c r="F44" s="331"/>
      <c r="G44" s="361"/>
      <c r="H44" s="361"/>
      <c r="I44" s="331"/>
      <c r="J44" s="331"/>
      <c r="K44" s="307" t="s">
        <v>29</v>
      </c>
      <c r="L44" s="345">
        <v>1635.68</v>
      </c>
      <c r="M44" s="335"/>
      <c r="N44" s="335"/>
      <c r="O44" s="338"/>
      <c r="P44" s="338"/>
      <c r="Q44" s="338"/>
      <c r="R44" s="338"/>
      <c r="S44" s="338"/>
      <c r="T44" s="338"/>
      <c r="U44" s="338"/>
      <c r="V44" s="337">
        <f t="shared" si="0"/>
        <v>1635.68</v>
      </c>
    </row>
    <row r="45" spans="1:22" ht="15.75" thickBot="1">
      <c r="A45" s="9" t="s">
        <v>37</v>
      </c>
      <c r="B45" s="335"/>
      <c r="C45" s="335"/>
      <c r="D45" s="331"/>
      <c r="E45" s="361"/>
      <c r="F45" s="331"/>
      <c r="G45" s="361"/>
      <c r="H45" s="361"/>
      <c r="I45" s="331"/>
      <c r="J45" s="331"/>
      <c r="K45" s="307" t="s">
        <v>30</v>
      </c>
      <c r="L45" s="345">
        <v>863.64</v>
      </c>
      <c r="M45" s="335"/>
      <c r="N45" s="335"/>
      <c r="O45" s="338"/>
      <c r="P45" s="338"/>
      <c r="Q45" s="338"/>
      <c r="R45" s="338"/>
      <c r="S45" s="338"/>
      <c r="T45" s="338"/>
      <c r="U45" s="338"/>
      <c r="V45" s="337">
        <f t="shared" si="0"/>
        <v>863.64</v>
      </c>
    </row>
    <row r="46" spans="1:22" ht="15.75" thickBot="1">
      <c r="A46" s="9" t="s">
        <v>37</v>
      </c>
      <c r="B46" s="335"/>
      <c r="C46" s="335"/>
      <c r="D46" s="331"/>
      <c r="E46" s="361"/>
      <c r="F46" s="331"/>
      <c r="G46" s="361"/>
      <c r="H46" s="361"/>
      <c r="I46" s="331"/>
      <c r="J46" s="331"/>
      <c r="K46" s="307" t="s">
        <v>31</v>
      </c>
      <c r="L46" s="345">
        <v>43119.5</v>
      </c>
      <c r="M46" s="335"/>
      <c r="N46" s="335"/>
      <c r="O46" s="338"/>
      <c r="P46" s="338"/>
      <c r="Q46" s="338"/>
      <c r="R46" s="338"/>
      <c r="S46" s="338"/>
      <c r="T46" s="338"/>
      <c r="U46" s="338"/>
      <c r="V46" s="337">
        <f t="shared" si="0"/>
        <v>43119.5</v>
      </c>
    </row>
    <row r="47" spans="1:22" ht="15.75" thickBot="1">
      <c r="A47" s="9" t="s">
        <v>37</v>
      </c>
      <c r="B47" s="335"/>
      <c r="C47" s="335"/>
      <c r="D47" s="331"/>
      <c r="E47" s="361"/>
      <c r="F47" s="331"/>
      <c r="G47" s="361"/>
      <c r="H47" s="361"/>
      <c r="I47" s="331"/>
      <c r="J47" s="331"/>
      <c r="K47" s="307" t="s">
        <v>33</v>
      </c>
      <c r="L47" s="345">
        <v>17916.05</v>
      </c>
      <c r="M47" s="335"/>
      <c r="N47" s="335"/>
      <c r="O47" s="338"/>
      <c r="P47" s="338"/>
      <c r="Q47" s="338"/>
      <c r="R47" s="338"/>
      <c r="S47" s="338"/>
      <c r="T47" s="338"/>
      <c r="U47" s="338"/>
      <c r="V47" s="337">
        <f t="shared" si="0"/>
        <v>17916.05</v>
      </c>
    </row>
    <row r="48" spans="1:22" ht="15.75" thickBot="1">
      <c r="A48" s="9" t="s">
        <v>37</v>
      </c>
      <c r="B48" s="335"/>
      <c r="C48" s="335"/>
      <c r="D48" s="331"/>
      <c r="E48" s="361"/>
      <c r="F48" s="331"/>
      <c r="G48" s="361"/>
      <c r="H48" s="361"/>
      <c r="I48" s="331"/>
      <c r="J48" s="331"/>
      <c r="K48" s="307" t="s">
        <v>34</v>
      </c>
      <c r="L48" s="345">
        <v>79586.98</v>
      </c>
      <c r="M48" s="335"/>
      <c r="N48" s="335"/>
      <c r="O48" s="338"/>
      <c r="P48" s="338"/>
      <c r="Q48" s="338"/>
      <c r="R48" s="338"/>
      <c r="S48" s="338"/>
      <c r="T48" s="338"/>
      <c r="U48" s="338"/>
      <c r="V48" s="337">
        <f t="shared" si="0"/>
        <v>79586.98</v>
      </c>
    </row>
    <row r="49" spans="1:22" ht="15.75" thickBot="1">
      <c r="A49" s="9" t="s">
        <v>37</v>
      </c>
      <c r="B49" s="335"/>
      <c r="C49" s="335"/>
      <c r="D49" s="331"/>
      <c r="E49" s="361"/>
      <c r="F49" s="331"/>
      <c r="G49" s="361"/>
      <c r="H49" s="361"/>
      <c r="I49" s="331"/>
      <c r="J49" s="331"/>
      <c r="K49" s="307" t="s">
        <v>35</v>
      </c>
      <c r="L49" s="345">
        <v>197718.24</v>
      </c>
      <c r="M49" s="335"/>
      <c r="N49" s="335"/>
      <c r="O49" s="338"/>
      <c r="P49" s="338"/>
      <c r="Q49" s="338"/>
      <c r="R49" s="338"/>
      <c r="S49" s="338"/>
      <c r="T49" s="338"/>
      <c r="U49" s="338"/>
      <c r="V49" s="337">
        <f t="shared" si="0"/>
        <v>197718.24</v>
      </c>
    </row>
    <row r="50" spans="1:22" ht="15.75" thickBot="1">
      <c r="A50" s="9" t="s">
        <v>37</v>
      </c>
      <c r="B50" s="335"/>
      <c r="C50" s="335"/>
      <c r="D50" s="331"/>
      <c r="E50" s="361"/>
      <c r="F50" s="331"/>
      <c r="G50" s="361"/>
      <c r="H50" s="361"/>
      <c r="I50" s="331"/>
      <c r="J50" s="331"/>
      <c r="K50" s="307" t="s">
        <v>36</v>
      </c>
      <c r="L50" s="345">
        <v>46185.41</v>
      </c>
      <c r="M50" s="335"/>
      <c r="N50" s="335"/>
      <c r="O50" s="338"/>
      <c r="P50" s="338"/>
      <c r="Q50" s="338"/>
      <c r="R50" s="338"/>
      <c r="S50" s="338"/>
      <c r="T50" s="338"/>
      <c r="U50" s="338"/>
      <c r="V50" s="337">
        <f t="shared" si="0"/>
        <v>46185.41</v>
      </c>
    </row>
    <row r="51" spans="1:22" ht="15.75" thickBot="1">
      <c r="A51" s="9" t="s">
        <v>38</v>
      </c>
      <c r="B51" s="335">
        <v>19516576.099999998</v>
      </c>
      <c r="C51" s="335">
        <v>19516576.099999998</v>
      </c>
      <c r="D51" s="349"/>
      <c r="E51" s="331"/>
      <c r="F51" s="331"/>
      <c r="G51" s="361"/>
      <c r="H51" s="361"/>
      <c r="I51" s="331"/>
      <c r="J51" s="331"/>
      <c r="K51" s="16"/>
      <c r="L51" s="335"/>
      <c r="M51" s="335"/>
      <c r="N51" s="335"/>
      <c r="O51" s="338"/>
      <c r="P51" s="338"/>
      <c r="Q51" s="338"/>
      <c r="R51" s="338"/>
      <c r="S51" s="338"/>
      <c r="T51" s="338"/>
      <c r="U51" s="338"/>
      <c r="V51" s="337">
        <f t="shared" si="0"/>
        <v>0</v>
      </c>
    </row>
    <row r="52" spans="1:22" ht="15.75" thickBot="1">
      <c r="A52" s="17" t="s">
        <v>39</v>
      </c>
      <c r="B52" s="335">
        <v>19516576.099999998</v>
      </c>
      <c r="C52" s="335">
        <v>19516576.099999998</v>
      </c>
      <c r="D52" s="331"/>
      <c r="E52" s="331"/>
      <c r="F52" s="331"/>
      <c r="G52" s="335"/>
      <c r="H52" s="337"/>
      <c r="I52" s="339"/>
      <c r="J52" s="341"/>
      <c r="K52" s="16"/>
      <c r="L52" s="335"/>
      <c r="M52" s="335"/>
      <c r="N52" s="335"/>
      <c r="O52" s="338"/>
      <c r="P52" s="338"/>
      <c r="Q52" s="338"/>
      <c r="R52" s="338"/>
      <c r="S52" s="338"/>
      <c r="T52" s="338"/>
      <c r="U52" s="338"/>
      <c r="V52" s="337">
        <f t="shared" si="0"/>
        <v>0</v>
      </c>
    </row>
    <row r="53" spans="1:22" ht="15.75" thickBot="1">
      <c r="A53" s="18"/>
      <c r="B53" s="19">
        <f t="shared" ref="B53:J53" si="1">SUM(B22:B52)</f>
        <v>268543953.07999992</v>
      </c>
      <c r="C53" s="19">
        <f t="shared" si="1"/>
        <v>268543953.07999992</v>
      </c>
      <c r="D53" s="19">
        <f t="shared" si="1"/>
        <v>200928917.78</v>
      </c>
      <c r="E53" s="19">
        <f t="shared" si="1"/>
        <v>5822615.5199999996</v>
      </c>
      <c r="F53" s="19">
        <f t="shared" si="1"/>
        <v>0</v>
      </c>
      <c r="G53" s="19">
        <f t="shared" si="1"/>
        <v>182180478.70999998</v>
      </c>
      <c r="H53" s="19">
        <f t="shared" si="1"/>
        <v>5740789.0199999996</v>
      </c>
      <c r="I53" s="19">
        <f t="shared" si="1"/>
        <v>0</v>
      </c>
      <c r="J53" s="19">
        <f t="shared" si="1"/>
        <v>63406216.070000008</v>
      </c>
      <c r="K53" s="19"/>
      <c r="L53" s="19">
        <f t="shared" ref="L53:V53" si="2">SUM(L22:L52)</f>
        <v>164952174.82000005</v>
      </c>
      <c r="M53" s="19">
        <f t="shared" si="2"/>
        <v>5740789.0199999996</v>
      </c>
      <c r="N53" s="19">
        <f t="shared" si="2"/>
        <v>0</v>
      </c>
      <c r="O53" s="19">
        <f t="shared" si="2"/>
        <v>0</v>
      </c>
      <c r="P53" s="19">
        <f t="shared" si="2"/>
        <v>0</v>
      </c>
      <c r="Q53" s="19">
        <f t="shared" si="2"/>
        <v>0</v>
      </c>
      <c r="R53" s="19">
        <f t="shared" si="2"/>
        <v>146341.83000000002</v>
      </c>
      <c r="S53" s="19">
        <f t="shared" si="2"/>
        <v>0</v>
      </c>
      <c r="T53" s="19">
        <f t="shared" si="2"/>
        <v>337679.3</v>
      </c>
      <c r="U53" s="19">
        <f t="shared" si="2"/>
        <v>76454.399999999994</v>
      </c>
      <c r="V53" s="19">
        <f t="shared" si="2"/>
        <v>171253439.37</v>
      </c>
    </row>
    <row r="54" spans="1:22">
      <c r="A54" s="20"/>
      <c r="B54" s="20"/>
      <c r="C54" s="21"/>
      <c r="D54" s="20"/>
      <c r="E54" s="20"/>
      <c r="F54" s="20"/>
      <c r="G54" s="47"/>
      <c r="H54" s="20"/>
      <c r="I54" s="20"/>
      <c r="J54" s="20"/>
      <c r="K54" s="47"/>
      <c r="L54" s="47"/>
      <c r="M54" s="47"/>
      <c r="N54" s="47"/>
      <c r="O54" s="20"/>
      <c r="P54" s="20"/>
      <c r="Q54" s="20"/>
      <c r="R54" s="20"/>
      <c r="S54" s="20"/>
      <c r="T54" s="20"/>
      <c r="U54" s="20"/>
      <c r="V54" s="20"/>
    </row>
    <row r="55" spans="1:22" ht="44.25" customHeight="1">
      <c r="A55" s="377" t="s">
        <v>40</v>
      </c>
      <c r="B55" s="377"/>
      <c r="C55" s="377"/>
      <c r="D55" s="377"/>
      <c r="E55" s="377"/>
      <c r="F55" s="20"/>
      <c r="G55" s="47"/>
      <c r="H55" s="20"/>
      <c r="I55" s="20"/>
      <c r="J55" s="20"/>
      <c r="K55" s="47"/>
      <c r="L55" s="47"/>
      <c r="M55" s="47"/>
      <c r="N55" s="47"/>
      <c r="O55" s="20"/>
      <c r="P55" s="20"/>
      <c r="Q55" s="20"/>
      <c r="R55" s="20"/>
      <c r="S55" s="20"/>
      <c r="T55" s="20"/>
      <c r="U55" s="20"/>
      <c r="V55" s="20"/>
    </row>
    <row r="56" spans="1:22" ht="15" customHeight="1">
      <c r="A56" s="378" t="s">
        <v>41</v>
      </c>
      <c r="B56" s="378"/>
      <c r="C56" s="378"/>
      <c r="D56" s="378"/>
      <c r="E56" s="378"/>
      <c r="F56" s="20"/>
      <c r="G56" s="47"/>
      <c r="H56" s="20"/>
      <c r="I56" s="20"/>
      <c r="J56" s="20"/>
      <c r="K56" s="47"/>
      <c r="L56" s="47"/>
      <c r="M56" s="47"/>
      <c r="N56" s="47"/>
      <c r="O56" s="20"/>
      <c r="P56" s="20"/>
      <c r="Q56" s="20"/>
      <c r="R56" s="20"/>
      <c r="S56" s="20"/>
      <c r="T56" s="20"/>
      <c r="U56" s="20"/>
      <c r="V56" s="20"/>
    </row>
    <row r="57" spans="1:22">
      <c r="A57" s="378"/>
      <c r="B57" s="378"/>
      <c r="C57" s="378"/>
      <c r="D57" s="378"/>
      <c r="E57" s="378"/>
      <c r="F57" s="20"/>
      <c r="G57" s="47"/>
      <c r="H57" s="20"/>
      <c r="I57" s="20"/>
      <c r="J57" s="20"/>
      <c r="K57" s="47"/>
      <c r="L57" s="47"/>
      <c r="M57" s="47"/>
      <c r="N57" s="47"/>
      <c r="O57" s="20"/>
      <c r="P57" s="20"/>
      <c r="Q57" s="20"/>
      <c r="R57" s="20"/>
      <c r="S57" s="20"/>
      <c r="T57" s="20"/>
      <c r="U57" s="20"/>
      <c r="V57" s="20"/>
    </row>
    <row r="58" spans="1:22" ht="30.75" customHeight="1">
      <c r="A58" s="379" t="s">
        <v>42</v>
      </c>
      <c r="B58" s="379"/>
      <c r="C58" s="379"/>
      <c r="D58" s="379"/>
      <c r="E58" s="379"/>
      <c r="F58" s="20"/>
      <c r="G58" s="47"/>
      <c r="H58" s="20"/>
      <c r="I58" s="20"/>
      <c r="J58" s="20"/>
      <c r="K58" s="47"/>
      <c r="L58" s="47"/>
      <c r="M58" s="47"/>
      <c r="N58" s="47"/>
      <c r="O58" s="20"/>
      <c r="P58" s="20"/>
      <c r="Q58" s="20"/>
      <c r="R58" s="20"/>
      <c r="S58" s="20"/>
      <c r="T58" s="20"/>
      <c r="U58" s="20"/>
      <c r="V58" s="20"/>
    </row>
    <row r="59" spans="1:22" ht="15" customHeight="1">
      <c r="A59" s="379" t="s">
        <v>73</v>
      </c>
      <c r="B59" s="379"/>
      <c r="C59" s="379"/>
      <c r="D59" s="379"/>
      <c r="E59" s="379"/>
      <c r="F59" s="20"/>
      <c r="G59" s="47"/>
      <c r="H59" s="20"/>
      <c r="I59" s="20"/>
      <c r="J59" s="20"/>
      <c r="K59" s="47"/>
      <c r="L59" s="47"/>
      <c r="M59" s="47"/>
      <c r="N59" s="47"/>
      <c r="O59" s="20"/>
      <c r="P59" s="20"/>
      <c r="Q59" s="20"/>
      <c r="R59" s="20"/>
      <c r="S59" s="20"/>
      <c r="T59" s="20"/>
      <c r="U59" s="20"/>
      <c r="V59" s="20"/>
    </row>
    <row r="60" spans="1:22" ht="15" customHeight="1">
      <c r="A60" s="379" t="s">
        <v>44</v>
      </c>
      <c r="B60" s="379"/>
      <c r="C60" s="379"/>
      <c r="D60" s="379"/>
      <c r="E60" s="379"/>
      <c r="F60" s="20"/>
      <c r="G60" s="47"/>
      <c r="H60" s="20"/>
      <c r="I60" s="20"/>
      <c r="J60" s="20"/>
      <c r="K60" s="47"/>
      <c r="L60" s="47"/>
      <c r="M60" s="47"/>
      <c r="N60" s="47"/>
      <c r="O60" s="20"/>
      <c r="P60" s="20"/>
      <c r="Q60" s="20"/>
      <c r="R60" s="20"/>
      <c r="S60" s="20"/>
      <c r="T60" s="20"/>
      <c r="U60" s="20"/>
      <c r="V60" s="20"/>
    </row>
    <row r="61" spans="1:22" ht="15" customHeight="1">
      <c r="A61" s="379" t="s">
        <v>45</v>
      </c>
      <c r="B61" s="379"/>
      <c r="C61" s="379"/>
      <c r="D61" s="379"/>
      <c r="E61" s="379"/>
      <c r="F61" s="20"/>
      <c r="G61" s="47"/>
      <c r="H61" s="20"/>
      <c r="I61" s="20"/>
      <c r="J61" s="20"/>
      <c r="K61" s="47"/>
      <c r="L61" s="47"/>
      <c r="M61" s="47"/>
      <c r="N61" s="47"/>
      <c r="O61" s="20"/>
      <c r="P61" s="20"/>
      <c r="Q61" s="20"/>
      <c r="R61" s="20"/>
      <c r="S61" s="20"/>
      <c r="T61" s="20"/>
      <c r="U61" s="20"/>
      <c r="V61" s="20"/>
    </row>
    <row r="62" spans="1:22" ht="15" customHeight="1">
      <c r="A62" s="379" t="s">
        <v>46</v>
      </c>
      <c r="B62" s="379"/>
      <c r="C62" s="379"/>
      <c r="D62" s="379"/>
      <c r="E62" s="379"/>
      <c r="F62" s="20"/>
      <c r="G62" s="47"/>
      <c r="H62" s="20"/>
      <c r="I62" s="20"/>
      <c r="J62" s="20"/>
      <c r="K62" s="47"/>
      <c r="L62" s="47"/>
      <c r="M62" s="47"/>
      <c r="N62" s="47"/>
      <c r="O62" s="20"/>
      <c r="P62" s="20"/>
      <c r="Q62" s="20"/>
      <c r="R62" s="20"/>
      <c r="S62" s="20"/>
      <c r="T62" s="20"/>
      <c r="U62" s="20"/>
      <c r="V62" s="20"/>
    </row>
    <row r="63" spans="1:22">
      <c r="A63" s="20"/>
      <c r="B63" s="20"/>
      <c r="C63" s="21"/>
      <c r="D63" s="20"/>
      <c r="E63" s="20"/>
      <c r="F63" s="20"/>
      <c r="G63" s="47"/>
      <c r="H63" s="20"/>
      <c r="I63" s="20"/>
      <c r="J63" s="20"/>
      <c r="K63" s="47"/>
      <c r="L63" s="47"/>
      <c r="M63" s="47"/>
      <c r="N63" s="47"/>
      <c r="O63" s="20"/>
      <c r="P63" s="20"/>
      <c r="Q63" s="20"/>
      <c r="R63" s="20"/>
      <c r="S63" s="20"/>
      <c r="T63" s="20"/>
      <c r="U63" s="20"/>
      <c r="V63" s="20"/>
    </row>
    <row r="64" spans="1:22" ht="15.75" customHeight="1">
      <c r="A64" s="377" t="s">
        <v>47</v>
      </c>
      <c r="B64" s="377"/>
      <c r="C64" s="377"/>
      <c r="D64" s="377"/>
      <c r="E64" s="377"/>
      <c r="F64" s="377"/>
      <c r="G64" s="377"/>
      <c r="H64" s="377"/>
      <c r="I64" s="377"/>
      <c r="J64" s="377"/>
      <c r="K64" s="377"/>
      <c r="L64" s="47"/>
      <c r="M64" s="47"/>
      <c r="N64" s="47"/>
      <c r="O64" s="20"/>
      <c r="P64" s="20"/>
      <c r="Q64" s="20"/>
      <c r="R64" s="20"/>
      <c r="S64" s="20"/>
      <c r="T64" s="20"/>
      <c r="U64" s="20"/>
      <c r="V64" s="20"/>
    </row>
    <row r="65" spans="1:22" ht="38.25" customHeight="1">
      <c r="A65" s="378" t="s">
        <v>41</v>
      </c>
      <c r="B65" s="378"/>
      <c r="C65" s="378"/>
      <c r="D65" s="378"/>
      <c r="E65" s="378"/>
      <c r="F65" s="23" t="s">
        <v>48</v>
      </c>
      <c r="G65" s="23" t="s">
        <v>49</v>
      </c>
      <c r="H65" s="23" t="s">
        <v>50</v>
      </c>
      <c r="I65" s="23" t="s">
        <v>51</v>
      </c>
      <c r="J65" s="23" t="s">
        <v>52</v>
      </c>
      <c r="K65" s="23" t="s">
        <v>53</v>
      </c>
      <c r="L65" s="47"/>
      <c r="M65" s="47"/>
      <c r="N65" s="47"/>
      <c r="O65" s="20"/>
      <c r="P65" s="20"/>
      <c r="Q65" s="20"/>
      <c r="R65" s="20"/>
      <c r="S65" s="20"/>
      <c r="T65" s="20"/>
      <c r="U65" s="20"/>
      <c r="V65" s="20"/>
    </row>
    <row r="66" spans="1:22" ht="13.5" hidden="1" customHeight="1">
      <c r="A66" s="379" t="s">
        <v>74</v>
      </c>
      <c r="B66" s="379"/>
      <c r="C66" s="379"/>
      <c r="D66" s="379"/>
      <c r="E66" s="379"/>
      <c r="F66" s="48"/>
      <c r="G66" s="24"/>
      <c r="H66" s="27"/>
      <c r="I66" s="29"/>
      <c r="J66" s="29"/>
      <c r="K66" s="24"/>
      <c r="L66" s="47"/>
      <c r="M66" s="47"/>
      <c r="N66" s="47"/>
      <c r="O66" s="20"/>
      <c r="P66" s="25"/>
      <c r="Q66" s="20"/>
      <c r="R66" s="20"/>
      <c r="S66" s="20"/>
      <c r="T66" s="20"/>
      <c r="U66" s="20"/>
      <c r="V66" s="20"/>
    </row>
    <row r="67" spans="1:22" ht="39.75" customHeight="1">
      <c r="A67" s="379" t="s">
        <v>55</v>
      </c>
      <c r="B67" s="379"/>
      <c r="C67" s="379"/>
      <c r="D67" s="379"/>
      <c r="E67" s="379"/>
      <c r="F67" s="48">
        <v>39418.46</v>
      </c>
      <c r="G67" s="27" t="s">
        <v>56</v>
      </c>
      <c r="H67" s="28">
        <v>201800010008207</v>
      </c>
      <c r="I67" s="29">
        <v>45292</v>
      </c>
      <c r="J67" s="29">
        <v>45292</v>
      </c>
      <c r="K67" s="24" t="s">
        <v>75</v>
      </c>
      <c r="L67" s="47"/>
      <c r="M67" s="47"/>
      <c r="N67" s="47"/>
      <c r="O67" s="20"/>
      <c r="P67" s="25"/>
      <c r="Q67" s="20"/>
      <c r="R67" s="20"/>
      <c r="S67" s="20"/>
      <c r="T67" s="20"/>
      <c r="U67" s="20"/>
      <c r="V67" s="20"/>
    </row>
    <row r="68" spans="1:22" ht="39.75" customHeight="1">
      <c r="A68" s="379" t="s">
        <v>55</v>
      </c>
      <c r="B68" s="379"/>
      <c r="C68" s="379"/>
      <c r="D68" s="379"/>
      <c r="E68" s="379"/>
      <c r="F68" s="48">
        <v>39418.46</v>
      </c>
      <c r="G68" s="27" t="s">
        <v>56</v>
      </c>
      <c r="H68" s="28">
        <v>201800010008207</v>
      </c>
      <c r="I68" s="29">
        <v>45324</v>
      </c>
      <c r="J68" s="29">
        <v>45324</v>
      </c>
      <c r="K68" s="24" t="s">
        <v>75</v>
      </c>
      <c r="L68" s="47"/>
      <c r="M68" s="47"/>
      <c r="N68" s="47"/>
      <c r="O68" s="20"/>
      <c r="P68" s="25"/>
      <c r="Q68" s="20"/>
      <c r="R68" s="20"/>
      <c r="S68" s="20"/>
      <c r="T68" s="20"/>
      <c r="U68" s="20"/>
      <c r="V68" s="20"/>
    </row>
    <row r="69" spans="1:22" ht="39.75" customHeight="1">
      <c r="A69" s="379" t="s">
        <v>55</v>
      </c>
      <c r="B69" s="379"/>
      <c r="C69" s="379"/>
      <c r="D69" s="379"/>
      <c r="E69" s="379"/>
      <c r="F69" s="48">
        <v>54200.39</v>
      </c>
      <c r="G69" s="27" t="s">
        <v>56</v>
      </c>
      <c r="H69" s="28">
        <v>201800010008207</v>
      </c>
      <c r="I69" s="29">
        <v>45353</v>
      </c>
      <c r="J69" s="29">
        <v>45353</v>
      </c>
      <c r="K69" s="24" t="s">
        <v>75</v>
      </c>
      <c r="L69" s="47"/>
      <c r="M69" s="47"/>
      <c r="N69" s="47"/>
      <c r="O69" s="20"/>
      <c r="P69" s="25"/>
      <c r="Q69" s="20"/>
      <c r="R69" s="20"/>
      <c r="S69" s="20"/>
      <c r="T69" s="20"/>
      <c r="U69" s="20"/>
      <c r="V69" s="20"/>
    </row>
    <row r="70" spans="1:22" ht="39.75" customHeight="1">
      <c r="A70" s="379" t="s">
        <v>55</v>
      </c>
      <c r="B70" s="379"/>
      <c r="C70" s="379"/>
      <c r="D70" s="379"/>
      <c r="E70" s="379"/>
      <c r="F70" s="48">
        <v>68982.31</v>
      </c>
      <c r="G70" s="27" t="s">
        <v>56</v>
      </c>
      <c r="H70" s="28">
        <v>202100010024770</v>
      </c>
      <c r="I70" s="29">
        <v>45383</v>
      </c>
      <c r="J70" s="29">
        <v>45383</v>
      </c>
      <c r="K70" s="24" t="s">
        <v>75</v>
      </c>
      <c r="L70" s="47"/>
      <c r="M70" s="47"/>
      <c r="N70" s="47"/>
      <c r="O70" s="20"/>
      <c r="P70" s="25"/>
      <c r="Q70" s="20"/>
      <c r="R70" s="20"/>
      <c r="S70" s="20"/>
      <c r="T70" s="20"/>
      <c r="U70" s="20"/>
      <c r="V70" s="20"/>
    </row>
    <row r="71" spans="1:22" ht="39.75" customHeight="1">
      <c r="A71" s="379" t="s">
        <v>55</v>
      </c>
      <c r="B71" s="379"/>
      <c r="C71" s="379"/>
      <c r="D71" s="379"/>
      <c r="E71" s="379"/>
      <c r="F71" s="48">
        <v>78836.929999999993</v>
      </c>
      <c r="G71" s="27" t="s">
        <v>56</v>
      </c>
      <c r="H71" s="28">
        <v>202100010024770</v>
      </c>
      <c r="I71" s="29">
        <v>45413</v>
      </c>
      <c r="J71" s="29">
        <v>45413</v>
      </c>
      <c r="K71" s="24" t="s">
        <v>75</v>
      </c>
      <c r="L71" s="47"/>
      <c r="M71" s="47"/>
      <c r="N71" s="47"/>
      <c r="O71" s="20"/>
      <c r="P71" s="25"/>
      <c r="Q71" s="20"/>
      <c r="R71" s="20"/>
      <c r="S71" s="20"/>
      <c r="T71" s="20"/>
      <c r="U71" s="20"/>
      <c r="V71" s="20"/>
    </row>
    <row r="72" spans="1:22" ht="39.75" customHeight="1">
      <c r="A72" s="379" t="s">
        <v>55</v>
      </c>
      <c r="B72" s="379"/>
      <c r="C72" s="379"/>
      <c r="D72" s="379"/>
      <c r="E72" s="379"/>
      <c r="F72" s="48">
        <v>111357.16</v>
      </c>
      <c r="G72" s="27" t="s">
        <v>56</v>
      </c>
      <c r="H72" s="28">
        <v>202100010024770</v>
      </c>
      <c r="I72" s="29">
        <v>45444</v>
      </c>
      <c r="J72" s="29">
        <v>45444</v>
      </c>
      <c r="K72" s="24" t="s">
        <v>75</v>
      </c>
      <c r="L72" s="47"/>
      <c r="M72" s="47"/>
      <c r="N72" s="47"/>
      <c r="O72" s="20"/>
      <c r="P72" s="25"/>
      <c r="Q72" s="20"/>
      <c r="R72" s="20"/>
      <c r="S72" s="20"/>
      <c r="T72" s="20"/>
      <c r="U72" s="20"/>
      <c r="V72" s="20"/>
    </row>
    <row r="73" spans="1:22" ht="39.75" customHeight="1">
      <c r="A73" s="379" t="s">
        <v>55</v>
      </c>
      <c r="B73" s="379"/>
      <c r="C73" s="379"/>
      <c r="D73" s="379"/>
      <c r="E73" s="379"/>
      <c r="F73" s="50">
        <v>78836.929999999993</v>
      </c>
      <c r="G73" s="27" t="s">
        <v>56</v>
      </c>
      <c r="H73" s="28">
        <v>202100010024770</v>
      </c>
      <c r="I73" s="29">
        <v>45475</v>
      </c>
      <c r="J73" s="29">
        <v>45475</v>
      </c>
      <c r="K73" s="276" t="s">
        <v>253</v>
      </c>
      <c r="L73" s="47"/>
      <c r="M73" s="47"/>
      <c r="N73" s="47"/>
      <c r="O73" s="20"/>
      <c r="P73" s="25"/>
      <c r="Q73" s="20"/>
      <c r="R73" s="20"/>
      <c r="S73" s="20"/>
      <c r="T73" s="20"/>
      <c r="U73" s="20"/>
      <c r="V73" s="20"/>
    </row>
    <row r="74" spans="1:22" ht="39.75" customHeight="1">
      <c r="A74" s="379" t="s">
        <v>55</v>
      </c>
      <c r="B74" s="379"/>
      <c r="C74" s="379"/>
      <c r="D74" s="379"/>
      <c r="E74" s="379"/>
      <c r="F74" s="50">
        <v>78836.929999999993</v>
      </c>
      <c r="G74" s="27" t="s">
        <v>56</v>
      </c>
      <c r="H74" s="28">
        <v>202100010024770</v>
      </c>
      <c r="I74" s="29">
        <v>45505</v>
      </c>
      <c r="J74" s="29">
        <v>45505</v>
      </c>
      <c r="K74" s="276" t="s">
        <v>253</v>
      </c>
      <c r="L74" s="47"/>
      <c r="M74" s="47"/>
      <c r="N74" s="47"/>
      <c r="O74" s="20"/>
      <c r="P74" s="25"/>
      <c r="Q74" s="20"/>
      <c r="R74" s="20"/>
      <c r="S74" s="20"/>
      <c r="T74" s="20"/>
      <c r="U74" s="20"/>
      <c r="V74" s="20"/>
    </row>
    <row r="75" spans="1:22" ht="39.75" customHeight="1">
      <c r="A75" s="379" t="s">
        <v>55</v>
      </c>
      <c r="B75" s="379"/>
      <c r="C75" s="379"/>
      <c r="D75" s="379"/>
      <c r="E75" s="379"/>
      <c r="F75" s="48">
        <v>96963.59</v>
      </c>
      <c r="G75" s="27" t="s">
        <v>56</v>
      </c>
      <c r="H75" s="323">
        <v>202000010030869</v>
      </c>
      <c r="I75" s="279">
        <v>45537</v>
      </c>
      <c r="J75" s="279">
        <v>45537</v>
      </c>
      <c r="K75" s="317" t="s">
        <v>279</v>
      </c>
      <c r="L75" s="47"/>
      <c r="M75" s="47"/>
      <c r="N75" s="47"/>
      <c r="O75" s="20"/>
      <c r="P75" s="25"/>
      <c r="Q75" s="20"/>
      <c r="R75" s="20"/>
      <c r="S75" s="20"/>
      <c r="T75" s="20"/>
      <c r="U75" s="20"/>
      <c r="V75" s="20"/>
    </row>
    <row r="76" spans="1:22" ht="39.75" customHeight="1">
      <c r="A76" s="379" t="s">
        <v>55</v>
      </c>
      <c r="B76" s="379"/>
      <c r="C76" s="379"/>
      <c r="D76" s="379"/>
      <c r="E76" s="379"/>
      <c r="F76" s="48">
        <v>96963.59</v>
      </c>
      <c r="G76" s="27" t="s">
        <v>56</v>
      </c>
      <c r="H76" s="323">
        <v>202000010030869</v>
      </c>
      <c r="I76" s="279">
        <v>45566</v>
      </c>
      <c r="J76" s="279">
        <v>45566</v>
      </c>
      <c r="K76" s="317" t="s">
        <v>279</v>
      </c>
      <c r="L76" s="47"/>
      <c r="M76" s="47"/>
      <c r="N76" s="47"/>
      <c r="O76" s="20"/>
      <c r="P76" s="25"/>
      <c r="Q76" s="20"/>
      <c r="R76" s="20"/>
      <c r="S76" s="20"/>
      <c r="T76" s="20"/>
      <c r="U76" s="20"/>
      <c r="V76" s="20"/>
    </row>
    <row r="77" spans="1:22" ht="39.75" customHeight="1">
      <c r="A77" s="379" t="s">
        <v>57</v>
      </c>
      <c r="B77" s="379"/>
      <c r="C77" s="379"/>
      <c r="D77" s="379"/>
      <c r="E77" s="379"/>
      <c r="F77" s="49">
        <v>320524.58</v>
      </c>
      <c r="G77" s="27" t="s">
        <v>58</v>
      </c>
      <c r="H77" s="28">
        <v>201800010008207</v>
      </c>
      <c r="I77" s="29">
        <v>45292</v>
      </c>
      <c r="J77" s="29">
        <v>45292</v>
      </c>
      <c r="K77" s="24" t="s">
        <v>59</v>
      </c>
      <c r="L77" s="47"/>
      <c r="M77" s="47"/>
      <c r="N77" s="47"/>
      <c r="O77" s="20"/>
      <c r="P77" s="25"/>
      <c r="Q77" s="20"/>
      <c r="R77" s="20"/>
      <c r="S77" s="20"/>
      <c r="T77" s="20"/>
      <c r="U77" s="20"/>
      <c r="V77" s="20"/>
    </row>
    <row r="78" spans="1:22" ht="39.75" customHeight="1">
      <c r="A78" s="379" t="s">
        <v>57</v>
      </c>
      <c r="B78" s="379"/>
      <c r="C78" s="379"/>
      <c r="D78" s="379"/>
      <c r="E78" s="379"/>
      <c r="F78" s="49">
        <v>23178.3</v>
      </c>
      <c r="G78" s="27" t="s">
        <v>58</v>
      </c>
      <c r="H78" s="28">
        <v>201800010008207</v>
      </c>
      <c r="I78" s="29">
        <v>45292</v>
      </c>
      <c r="J78" s="29">
        <v>45324</v>
      </c>
      <c r="K78" s="24" t="s">
        <v>59</v>
      </c>
      <c r="L78" s="47"/>
      <c r="M78" s="47"/>
      <c r="N78" s="47"/>
      <c r="O78" s="20"/>
      <c r="P78" s="25"/>
      <c r="Q78" s="20"/>
      <c r="R78" s="20"/>
      <c r="S78" s="20"/>
      <c r="T78" s="20"/>
      <c r="U78" s="20"/>
      <c r="V78" s="20"/>
    </row>
    <row r="79" spans="1:22" ht="39.75" customHeight="1">
      <c r="A79" s="379" t="s">
        <v>57</v>
      </c>
      <c r="B79" s="379"/>
      <c r="C79" s="379"/>
      <c r="D79" s="379"/>
      <c r="E79" s="379"/>
      <c r="F79" s="49">
        <v>273373.39</v>
      </c>
      <c r="G79" s="27" t="s">
        <v>58</v>
      </c>
      <c r="H79" s="28">
        <v>201800010008207</v>
      </c>
      <c r="I79" s="29">
        <v>45324</v>
      </c>
      <c r="J79" s="29">
        <v>45324</v>
      </c>
      <c r="K79" s="24" t="s">
        <v>59</v>
      </c>
      <c r="L79" s="47"/>
      <c r="M79" s="47"/>
      <c r="N79" s="47"/>
      <c r="O79" s="20"/>
      <c r="P79" s="25"/>
      <c r="Q79" s="20"/>
      <c r="R79" s="20"/>
      <c r="S79" s="20"/>
      <c r="T79" s="20"/>
      <c r="U79" s="20"/>
      <c r="V79" s="20"/>
    </row>
    <row r="80" spans="1:22" ht="39.75" customHeight="1">
      <c r="A80" s="379" t="s">
        <v>57</v>
      </c>
      <c r="B80" s="379"/>
      <c r="C80" s="379"/>
      <c r="D80" s="379"/>
      <c r="E80" s="379"/>
      <c r="F80" s="49">
        <v>263115.63</v>
      </c>
      <c r="G80" s="27" t="s">
        <v>58</v>
      </c>
      <c r="H80" s="28">
        <v>201800010008207</v>
      </c>
      <c r="I80" s="29">
        <v>45353</v>
      </c>
      <c r="J80" s="29">
        <v>45353</v>
      </c>
      <c r="K80" s="24" t="s">
        <v>59</v>
      </c>
      <c r="L80" s="47"/>
      <c r="M80" s="47"/>
      <c r="N80" s="47"/>
      <c r="O80" s="20"/>
      <c r="P80" s="25"/>
      <c r="Q80" s="20"/>
      <c r="R80" s="20"/>
      <c r="S80" s="20"/>
      <c r="T80" s="20"/>
      <c r="U80" s="20"/>
      <c r="V80" s="20"/>
    </row>
    <row r="81" spans="1:22" ht="39.75" customHeight="1">
      <c r="A81" s="379" t="s">
        <v>57</v>
      </c>
      <c r="B81" s="379"/>
      <c r="C81" s="379"/>
      <c r="D81" s="379"/>
      <c r="E81" s="379"/>
      <c r="F81" s="49">
        <v>281674.46999999997</v>
      </c>
      <c r="G81" s="27" t="s">
        <v>58</v>
      </c>
      <c r="H81" s="28">
        <v>201700010019675</v>
      </c>
      <c r="I81" s="29">
        <v>45384</v>
      </c>
      <c r="J81" s="29">
        <v>45384</v>
      </c>
      <c r="K81" s="24" t="s">
        <v>59</v>
      </c>
      <c r="L81" s="47"/>
      <c r="M81" s="47"/>
      <c r="N81" s="47"/>
      <c r="O81" s="20"/>
      <c r="P81" s="25"/>
      <c r="Q81" s="20"/>
      <c r="R81" s="20"/>
      <c r="S81" s="20"/>
      <c r="T81" s="20"/>
      <c r="U81" s="20"/>
      <c r="V81" s="20"/>
    </row>
    <row r="82" spans="1:22" ht="39.75" customHeight="1">
      <c r="A82" s="379" t="s">
        <v>57</v>
      </c>
      <c r="B82" s="379"/>
      <c r="C82" s="379"/>
      <c r="D82" s="379"/>
      <c r="E82" s="379"/>
      <c r="F82" s="49">
        <v>280295.96000000002</v>
      </c>
      <c r="G82" s="27" t="s">
        <v>58</v>
      </c>
      <c r="H82" s="28">
        <v>2017000010019680</v>
      </c>
      <c r="I82" s="29">
        <v>45413</v>
      </c>
      <c r="J82" s="29">
        <v>45413</v>
      </c>
      <c r="K82" s="24" t="s">
        <v>252</v>
      </c>
      <c r="L82" s="47"/>
      <c r="M82" s="47"/>
      <c r="N82" s="47"/>
      <c r="O82" s="20"/>
      <c r="P82" s="25"/>
      <c r="Q82" s="20"/>
      <c r="R82" s="20"/>
      <c r="S82" s="20"/>
      <c r="T82" s="20"/>
      <c r="U82" s="20"/>
      <c r="V82" s="20"/>
    </row>
    <row r="83" spans="1:22" ht="39.75" customHeight="1">
      <c r="A83" s="379" t="s">
        <v>57</v>
      </c>
      <c r="B83" s="379"/>
      <c r="C83" s="379"/>
      <c r="D83" s="379"/>
      <c r="E83" s="379"/>
      <c r="F83" s="49">
        <v>270726.78999999998</v>
      </c>
      <c r="G83" s="27" t="s">
        <v>58</v>
      </c>
      <c r="H83" s="28">
        <v>2017000010019680</v>
      </c>
      <c r="I83" s="29">
        <v>45444</v>
      </c>
      <c r="J83" s="29">
        <v>45444</v>
      </c>
      <c r="K83" s="276" t="s">
        <v>252</v>
      </c>
      <c r="L83" s="47"/>
      <c r="M83" s="47"/>
      <c r="N83" s="47"/>
      <c r="O83" s="20"/>
      <c r="P83" s="25"/>
      <c r="Q83" s="20"/>
      <c r="R83" s="20"/>
      <c r="S83" s="20"/>
      <c r="T83" s="20"/>
      <c r="U83" s="20"/>
      <c r="V83" s="20"/>
    </row>
    <row r="84" spans="1:22" ht="39.75" customHeight="1">
      <c r="A84" s="379" t="s">
        <v>57</v>
      </c>
      <c r="B84" s="379"/>
      <c r="C84" s="379"/>
      <c r="D84" s="379"/>
      <c r="E84" s="379"/>
      <c r="F84" s="49">
        <v>241576.09</v>
      </c>
      <c r="G84" s="27" t="s">
        <v>58</v>
      </c>
      <c r="H84" s="28">
        <v>2017000010019680</v>
      </c>
      <c r="I84" s="29">
        <v>45475</v>
      </c>
      <c r="J84" s="29">
        <v>45475</v>
      </c>
      <c r="K84" s="276" t="s">
        <v>252</v>
      </c>
      <c r="L84" s="47"/>
      <c r="M84" s="47"/>
      <c r="N84" s="47"/>
      <c r="O84" s="20"/>
      <c r="P84" s="25"/>
      <c r="Q84" s="20"/>
      <c r="R84" s="20"/>
      <c r="S84" s="20"/>
      <c r="T84" s="20"/>
      <c r="U84" s="20"/>
      <c r="V84" s="20"/>
    </row>
    <row r="85" spans="1:22" ht="39.75" customHeight="1">
      <c r="A85" s="379" t="s">
        <v>57</v>
      </c>
      <c r="B85" s="379"/>
      <c r="C85" s="379"/>
      <c r="D85" s="379"/>
      <c r="E85" s="379"/>
      <c r="F85" s="49">
        <v>243444.83</v>
      </c>
      <c r="G85" s="27" t="s">
        <v>58</v>
      </c>
      <c r="H85" s="28">
        <v>2017000010019680</v>
      </c>
      <c r="I85" s="29">
        <v>45505</v>
      </c>
      <c r="J85" s="29">
        <v>45505</v>
      </c>
      <c r="K85" s="276" t="s">
        <v>252</v>
      </c>
      <c r="L85" s="47"/>
      <c r="M85" s="47"/>
      <c r="N85" s="47"/>
      <c r="O85" s="20"/>
      <c r="P85" s="25"/>
      <c r="Q85" s="20"/>
      <c r="R85" s="20"/>
      <c r="S85" s="20"/>
      <c r="T85" s="20"/>
      <c r="U85" s="20"/>
      <c r="V85" s="20"/>
    </row>
    <row r="86" spans="1:22" ht="39.75" customHeight="1">
      <c r="A86" s="379" t="s">
        <v>57</v>
      </c>
      <c r="B86" s="379"/>
      <c r="C86" s="379"/>
      <c r="D86" s="379"/>
      <c r="E86" s="379"/>
      <c r="F86" s="49">
        <f>233877.81+5967.16</f>
        <v>239844.97</v>
      </c>
      <c r="G86" s="27" t="s">
        <v>58</v>
      </c>
      <c r="H86" s="324">
        <v>202000010030869</v>
      </c>
      <c r="I86" s="279">
        <v>45537</v>
      </c>
      <c r="J86" s="279">
        <v>45537</v>
      </c>
      <c r="K86" s="282" t="s">
        <v>281</v>
      </c>
      <c r="L86" s="47"/>
      <c r="M86" s="47"/>
      <c r="N86" s="47"/>
      <c r="O86" s="20"/>
      <c r="P86" s="25"/>
      <c r="Q86" s="20"/>
      <c r="R86" s="20"/>
      <c r="S86" s="20"/>
      <c r="T86" s="20"/>
      <c r="U86" s="20"/>
      <c r="V86" s="20"/>
    </row>
    <row r="87" spans="1:22" ht="39.75" customHeight="1">
      <c r="A87" s="379" t="s">
        <v>57</v>
      </c>
      <c r="B87" s="379"/>
      <c r="C87" s="379"/>
      <c r="D87" s="379"/>
      <c r="E87" s="379"/>
      <c r="F87" s="49">
        <f>271940.2+6528.86</f>
        <v>278469.06</v>
      </c>
      <c r="G87" s="27" t="s">
        <v>58</v>
      </c>
      <c r="H87" s="324">
        <v>202000010030869</v>
      </c>
      <c r="I87" s="279">
        <v>45566</v>
      </c>
      <c r="J87" s="279">
        <v>45566</v>
      </c>
      <c r="K87" s="282" t="s">
        <v>281</v>
      </c>
      <c r="L87" s="47"/>
      <c r="M87" s="47"/>
      <c r="N87" s="47"/>
      <c r="O87" s="20"/>
      <c r="P87" s="25"/>
      <c r="Q87" s="20"/>
      <c r="R87" s="20"/>
      <c r="S87" s="20"/>
      <c r="T87" s="20"/>
      <c r="U87" s="20"/>
      <c r="V87" s="20"/>
    </row>
    <row r="88" spans="1:22" ht="39.75" customHeight="1">
      <c r="A88" s="379" t="s">
        <v>76</v>
      </c>
      <c r="B88" s="379"/>
      <c r="C88" s="379"/>
      <c r="D88" s="379"/>
      <c r="E88" s="379"/>
      <c r="F88" s="50">
        <v>4591338.45</v>
      </c>
      <c r="G88" s="27" t="s">
        <v>58</v>
      </c>
      <c r="H88" s="28">
        <v>201800010008207</v>
      </c>
      <c r="I88" s="29">
        <v>45292</v>
      </c>
      <c r="J88" s="29">
        <v>45292</v>
      </c>
      <c r="K88" s="24" t="s">
        <v>77</v>
      </c>
      <c r="L88" s="47"/>
      <c r="M88" s="47"/>
      <c r="N88" s="47"/>
      <c r="O88" s="20"/>
      <c r="P88" s="25"/>
      <c r="Q88" s="20"/>
      <c r="R88" s="20"/>
      <c r="S88" s="20"/>
      <c r="T88" s="20"/>
      <c r="U88" s="20"/>
      <c r="V88" s="20"/>
    </row>
    <row r="89" spans="1:22" ht="39.75" customHeight="1">
      <c r="A89" s="379" t="s">
        <v>76</v>
      </c>
      <c r="B89" s="379"/>
      <c r="C89" s="379"/>
      <c r="D89" s="379"/>
      <c r="E89" s="379"/>
      <c r="F89" s="50">
        <v>4568160.1500000004</v>
      </c>
      <c r="G89" s="27" t="s">
        <v>58</v>
      </c>
      <c r="H89" s="28">
        <v>201800010008207</v>
      </c>
      <c r="I89" s="29">
        <v>45323</v>
      </c>
      <c r="J89" s="29">
        <v>45323</v>
      </c>
      <c r="K89" s="24" t="s">
        <v>77</v>
      </c>
      <c r="L89" s="47"/>
      <c r="M89" s="47"/>
      <c r="N89" s="47"/>
      <c r="O89" s="20"/>
      <c r="P89" s="25"/>
      <c r="Q89" s="20"/>
      <c r="R89" s="20"/>
      <c r="S89" s="20"/>
      <c r="T89" s="20"/>
      <c r="U89" s="20"/>
      <c r="V89" s="20"/>
    </row>
    <row r="90" spans="1:22" ht="39.75" customHeight="1">
      <c r="A90" s="379" t="s">
        <v>76</v>
      </c>
      <c r="B90" s="379"/>
      <c r="C90" s="379"/>
      <c r="D90" s="379"/>
      <c r="E90" s="379"/>
      <c r="F90" s="50">
        <v>4568160.1500000004</v>
      </c>
      <c r="G90" s="27" t="s">
        <v>58</v>
      </c>
      <c r="H90" s="28">
        <v>201800010008207</v>
      </c>
      <c r="I90" s="29">
        <v>45352</v>
      </c>
      <c r="J90" s="29">
        <v>45352</v>
      </c>
      <c r="K90" s="24" t="s">
        <v>77</v>
      </c>
      <c r="L90" s="47"/>
      <c r="M90" s="47"/>
      <c r="N90" s="47"/>
      <c r="O90" s="20"/>
      <c r="P90" s="25"/>
      <c r="Q90" s="20"/>
      <c r="R90" s="20"/>
      <c r="S90" s="20"/>
      <c r="T90" s="20"/>
      <c r="U90" s="20"/>
      <c r="V90" s="20"/>
    </row>
    <row r="91" spans="1:22" ht="39.75" customHeight="1">
      <c r="A91" s="379" t="s">
        <v>76</v>
      </c>
      <c r="B91" s="379"/>
      <c r="C91" s="379"/>
      <c r="D91" s="379"/>
      <c r="E91" s="379"/>
      <c r="F91" s="50">
        <v>4568160.1500000004</v>
      </c>
      <c r="G91" s="27" t="s">
        <v>58</v>
      </c>
      <c r="H91" s="28">
        <v>201800010008207</v>
      </c>
      <c r="I91" s="29">
        <v>45383</v>
      </c>
      <c r="J91" s="29">
        <v>45383</v>
      </c>
      <c r="K91" s="24" t="s">
        <v>77</v>
      </c>
      <c r="L91" s="47"/>
      <c r="M91" s="47"/>
      <c r="N91" s="47"/>
      <c r="O91" s="20"/>
      <c r="P91" s="25"/>
      <c r="Q91" s="20"/>
      <c r="R91" s="20"/>
      <c r="S91" s="20"/>
      <c r="T91" s="20"/>
      <c r="U91" s="20"/>
      <c r="V91" s="20"/>
    </row>
    <row r="92" spans="1:22" ht="39.75" customHeight="1">
      <c r="A92" s="379" t="s">
        <v>76</v>
      </c>
      <c r="B92" s="379"/>
      <c r="C92" s="379"/>
      <c r="D92" s="379"/>
      <c r="E92" s="379"/>
      <c r="F92" s="50">
        <v>4591338.45</v>
      </c>
      <c r="G92" s="27" t="s">
        <v>58</v>
      </c>
      <c r="H92" s="28">
        <v>202400010026695</v>
      </c>
      <c r="I92" s="29">
        <v>45413</v>
      </c>
      <c r="J92" s="29">
        <v>45413</v>
      </c>
      <c r="K92" s="282" t="s">
        <v>282</v>
      </c>
      <c r="L92" s="47"/>
      <c r="M92" s="47"/>
      <c r="N92" s="47"/>
      <c r="O92" s="20"/>
      <c r="P92" s="25"/>
      <c r="Q92" s="20"/>
      <c r="R92" s="20"/>
      <c r="S92" s="20"/>
      <c r="T92" s="20"/>
      <c r="U92" s="20"/>
      <c r="V92" s="20"/>
    </row>
    <row r="93" spans="1:22" ht="39.75" customHeight="1">
      <c r="A93" s="379" t="s">
        <v>76</v>
      </c>
      <c r="B93" s="379"/>
      <c r="C93" s="379"/>
      <c r="D93" s="379"/>
      <c r="E93" s="379"/>
      <c r="F93" s="50">
        <v>4591338.45</v>
      </c>
      <c r="G93" s="27" t="s">
        <v>58</v>
      </c>
      <c r="H93" s="28">
        <v>202400010026695</v>
      </c>
      <c r="I93" s="29">
        <v>45444</v>
      </c>
      <c r="J93" s="29">
        <v>45444</v>
      </c>
      <c r="K93" s="282" t="s">
        <v>282</v>
      </c>
      <c r="L93" s="47"/>
      <c r="M93" s="47"/>
      <c r="N93" s="47"/>
      <c r="O93" s="20"/>
      <c r="P93" s="25"/>
      <c r="Q93" s="20"/>
      <c r="R93" s="20"/>
      <c r="S93" s="20"/>
      <c r="T93" s="20"/>
      <c r="U93" s="20"/>
      <c r="V93" s="20"/>
    </row>
    <row r="94" spans="1:22" ht="39.75" customHeight="1">
      <c r="A94" s="379" t="s">
        <v>76</v>
      </c>
      <c r="B94" s="379"/>
      <c r="C94" s="379"/>
      <c r="D94" s="379"/>
      <c r="E94" s="379"/>
      <c r="F94" s="50">
        <v>4591338.45</v>
      </c>
      <c r="G94" s="27" t="s">
        <v>58</v>
      </c>
      <c r="H94" s="28">
        <v>202400010026695</v>
      </c>
      <c r="I94" s="29">
        <v>45475</v>
      </c>
      <c r="J94" s="29">
        <v>45475</v>
      </c>
      <c r="K94" s="282" t="s">
        <v>282</v>
      </c>
      <c r="L94" s="47"/>
      <c r="M94" s="47"/>
      <c r="N94" s="47"/>
      <c r="O94" s="20"/>
      <c r="P94" s="25"/>
      <c r="Q94" s="20"/>
      <c r="R94" s="20"/>
      <c r="S94" s="20"/>
      <c r="T94" s="20"/>
      <c r="U94" s="20"/>
      <c r="V94" s="20"/>
    </row>
    <row r="95" spans="1:22" ht="39.75" customHeight="1">
      <c r="A95" s="379" t="s">
        <v>76</v>
      </c>
      <c r="B95" s="379"/>
      <c r="C95" s="379"/>
      <c r="D95" s="379"/>
      <c r="E95" s="379"/>
      <c r="F95" s="50">
        <v>4591338.45</v>
      </c>
      <c r="G95" s="27" t="s">
        <v>58</v>
      </c>
      <c r="H95" s="28">
        <v>202400010026695</v>
      </c>
      <c r="I95" s="29">
        <v>45505</v>
      </c>
      <c r="J95" s="29">
        <v>45505</v>
      </c>
      <c r="K95" s="282" t="s">
        <v>282</v>
      </c>
      <c r="L95" s="47"/>
      <c r="M95" s="47"/>
      <c r="N95" s="47"/>
      <c r="O95" s="20"/>
      <c r="P95" s="25"/>
      <c r="Q95" s="20"/>
      <c r="R95" s="20"/>
      <c r="S95" s="20"/>
      <c r="T95" s="20"/>
      <c r="U95" s="20"/>
      <c r="V95" s="20"/>
    </row>
    <row r="96" spans="1:22" ht="39.75" customHeight="1">
      <c r="A96" s="379" t="s">
        <v>76</v>
      </c>
      <c r="B96" s="379"/>
      <c r="C96" s="379"/>
      <c r="D96" s="379"/>
      <c r="E96" s="379"/>
      <c r="F96" s="50">
        <v>4591338.45</v>
      </c>
      <c r="G96" s="27" t="s">
        <v>58</v>
      </c>
      <c r="H96" s="28">
        <v>202400010026695</v>
      </c>
      <c r="I96" s="29">
        <v>45537</v>
      </c>
      <c r="J96" s="29">
        <v>45537</v>
      </c>
      <c r="K96" s="282" t="s">
        <v>282</v>
      </c>
      <c r="L96" s="47"/>
      <c r="M96" s="47"/>
      <c r="N96" s="47"/>
      <c r="O96" s="20"/>
      <c r="P96" s="25"/>
      <c r="Q96" s="20"/>
      <c r="R96" s="20"/>
      <c r="S96" s="20"/>
      <c r="T96" s="20"/>
      <c r="U96" s="20"/>
      <c r="V96" s="20"/>
    </row>
    <row r="97" spans="1:22" ht="39.75" customHeight="1">
      <c r="A97" s="379" t="s">
        <v>76</v>
      </c>
      <c r="B97" s="379"/>
      <c r="C97" s="379"/>
      <c r="D97" s="379"/>
      <c r="E97" s="379"/>
      <c r="F97" s="50">
        <v>1530446.15</v>
      </c>
      <c r="G97" s="27" t="s">
        <v>58</v>
      </c>
      <c r="H97" s="28">
        <v>202000010030869</v>
      </c>
      <c r="I97" s="279">
        <v>45566</v>
      </c>
      <c r="J97" s="279">
        <v>45566</v>
      </c>
      <c r="K97" s="282" t="s">
        <v>282</v>
      </c>
      <c r="L97" s="47"/>
      <c r="M97" s="47"/>
      <c r="N97" s="47"/>
      <c r="O97" s="20"/>
      <c r="P97" s="25"/>
      <c r="Q97" s="20"/>
      <c r="R97" s="20"/>
      <c r="S97" s="20"/>
      <c r="T97" s="20"/>
      <c r="U97" s="20"/>
      <c r="V97" s="20"/>
    </row>
    <row r="98" spans="1:22" ht="39.75" customHeight="1">
      <c r="A98" s="379" t="s">
        <v>79</v>
      </c>
      <c r="B98" s="379"/>
      <c r="C98" s="379"/>
      <c r="D98" s="379"/>
      <c r="E98" s="379"/>
      <c r="F98" s="50">
        <v>1665749.79</v>
      </c>
      <c r="G98" s="27" t="s">
        <v>58</v>
      </c>
      <c r="H98" s="28">
        <v>202400010004825</v>
      </c>
      <c r="I98" s="29" t="s">
        <v>80</v>
      </c>
      <c r="J98" s="29">
        <v>45413</v>
      </c>
      <c r="K98" s="30" t="s">
        <v>81</v>
      </c>
      <c r="L98" s="47"/>
      <c r="M98" s="47"/>
      <c r="N98" s="47"/>
      <c r="O98" s="20"/>
      <c r="P98" s="25"/>
      <c r="Q98" s="20"/>
      <c r="R98" s="20"/>
      <c r="S98" s="20"/>
      <c r="T98" s="20"/>
      <c r="U98" s="20"/>
      <c r="V98" s="20"/>
    </row>
    <row r="99" spans="1:22" ht="39.75" customHeight="1">
      <c r="A99" s="379" t="s">
        <v>79</v>
      </c>
      <c r="B99" s="379"/>
      <c r="C99" s="379"/>
      <c r="D99" s="379"/>
      <c r="E99" s="379"/>
      <c r="F99" s="50">
        <v>1766894.21</v>
      </c>
      <c r="G99" s="27" t="s">
        <v>58</v>
      </c>
      <c r="H99" s="28">
        <v>202300010046780</v>
      </c>
      <c r="I99" s="29" t="s">
        <v>82</v>
      </c>
      <c r="J99" s="29">
        <v>45413</v>
      </c>
      <c r="K99" s="30" t="s">
        <v>81</v>
      </c>
      <c r="L99" s="47"/>
      <c r="M99" s="47"/>
      <c r="N99" s="47"/>
      <c r="O99" s="20"/>
      <c r="P99" s="25"/>
      <c r="Q99" s="20"/>
      <c r="R99" s="20"/>
      <c r="S99" s="20"/>
      <c r="T99" s="20"/>
      <c r="U99" s="20"/>
      <c r="V99" s="20"/>
    </row>
    <row r="100" spans="1:22" ht="39.75" customHeight="1">
      <c r="A100" s="379" t="s">
        <v>79</v>
      </c>
      <c r="B100" s="379"/>
      <c r="C100" s="379"/>
      <c r="D100" s="379"/>
      <c r="E100" s="379"/>
      <c r="F100" s="50">
        <v>1665749.79</v>
      </c>
      <c r="G100" s="27" t="s">
        <v>58</v>
      </c>
      <c r="H100" s="28">
        <v>202400010004825</v>
      </c>
      <c r="I100" s="29" t="s">
        <v>80</v>
      </c>
      <c r="J100" s="29">
        <v>45444</v>
      </c>
      <c r="K100" s="30" t="s">
        <v>81</v>
      </c>
      <c r="L100" s="47"/>
      <c r="M100" s="47"/>
      <c r="N100" s="47"/>
      <c r="O100" s="20"/>
      <c r="P100" s="25"/>
      <c r="Q100" s="20"/>
      <c r="R100" s="20"/>
      <c r="S100" s="20"/>
      <c r="T100" s="20"/>
      <c r="U100" s="20"/>
      <c r="V100" s="20"/>
    </row>
    <row r="101" spans="1:22" ht="39.75" customHeight="1">
      <c r="A101" s="379" t="s">
        <v>79</v>
      </c>
      <c r="B101" s="379"/>
      <c r="C101" s="379"/>
      <c r="D101" s="379"/>
      <c r="E101" s="379"/>
      <c r="F101" s="50">
        <v>1766894.21</v>
      </c>
      <c r="G101" s="27" t="s">
        <v>58</v>
      </c>
      <c r="H101" s="28">
        <v>202300010046780</v>
      </c>
      <c r="I101" s="29" t="s">
        <v>82</v>
      </c>
      <c r="J101" s="29">
        <v>45444</v>
      </c>
      <c r="K101" s="30" t="s">
        <v>81</v>
      </c>
      <c r="L101" s="47"/>
      <c r="M101" s="47"/>
      <c r="N101" s="47"/>
      <c r="O101" s="20"/>
      <c r="P101" s="25"/>
      <c r="Q101" s="20"/>
      <c r="R101" s="20"/>
      <c r="S101" s="20"/>
      <c r="T101" s="20"/>
      <c r="U101" s="20"/>
      <c r="V101" s="20"/>
    </row>
    <row r="102" spans="1:22" ht="39.75" customHeight="1">
      <c r="A102" s="379" t="s">
        <v>79</v>
      </c>
      <c r="B102" s="379"/>
      <c r="C102" s="379"/>
      <c r="D102" s="379"/>
      <c r="E102" s="379"/>
      <c r="F102" s="50">
        <v>1766894.21</v>
      </c>
      <c r="G102" s="27" t="s">
        <v>58</v>
      </c>
      <c r="H102" s="28">
        <v>202300010046780</v>
      </c>
      <c r="I102" s="29" t="s">
        <v>82</v>
      </c>
      <c r="J102" s="29">
        <v>45475</v>
      </c>
      <c r="K102" s="30" t="s">
        <v>81</v>
      </c>
      <c r="L102" s="47"/>
      <c r="M102" s="47"/>
      <c r="N102" s="47"/>
      <c r="O102" s="20"/>
      <c r="P102" s="25"/>
      <c r="Q102" s="20"/>
      <c r="R102" s="20"/>
      <c r="S102" s="20"/>
      <c r="T102" s="20"/>
      <c r="U102" s="20"/>
      <c r="V102" s="20"/>
    </row>
    <row r="103" spans="1:22" ht="39.75" customHeight="1">
      <c r="A103" s="379" t="s">
        <v>79</v>
      </c>
      <c r="B103" s="379"/>
      <c r="C103" s="379"/>
      <c r="D103" s="379"/>
      <c r="E103" s="379"/>
      <c r="F103" s="50">
        <v>1665749.79</v>
      </c>
      <c r="G103" s="27" t="s">
        <v>58</v>
      </c>
      <c r="H103" s="28">
        <v>202400010004825</v>
      </c>
      <c r="I103" s="29" t="s">
        <v>80</v>
      </c>
      <c r="J103" s="29">
        <v>45475</v>
      </c>
      <c r="K103" s="30" t="s">
        <v>81</v>
      </c>
      <c r="L103" s="47"/>
      <c r="M103" s="47"/>
      <c r="N103" s="47"/>
      <c r="O103" s="20"/>
      <c r="P103" s="25"/>
      <c r="Q103" s="20"/>
      <c r="R103" s="20"/>
      <c r="S103" s="20"/>
      <c r="T103" s="20"/>
      <c r="U103" s="20"/>
      <c r="V103" s="20"/>
    </row>
    <row r="104" spans="1:22" ht="42.75" customHeight="1">
      <c r="A104" s="379" t="s">
        <v>79</v>
      </c>
      <c r="B104" s="379"/>
      <c r="C104" s="379"/>
      <c r="D104" s="379"/>
      <c r="E104" s="379"/>
      <c r="F104" s="50">
        <v>1766894.21</v>
      </c>
      <c r="G104" s="27" t="s">
        <v>58</v>
      </c>
      <c r="H104" s="28">
        <v>202300010046780</v>
      </c>
      <c r="I104" s="29" t="s">
        <v>82</v>
      </c>
      <c r="J104" s="29">
        <v>45505</v>
      </c>
      <c r="K104" s="30" t="s">
        <v>81</v>
      </c>
      <c r="L104" s="47"/>
      <c r="M104" s="47"/>
      <c r="N104" s="47"/>
      <c r="O104" s="20"/>
      <c r="P104" s="25"/>
      <c r="Q104" s="20"/>
      <c r="R104" s="20"/>
      <c r="S104" s="20"/>
      <c r="T104" s="20"/>
      <c r="U104" s="20"/>
      <c r="V104" s="20"/>
    </row>
    <row r="105" spans="1:22" ht="42.75" customHeight="1">
      <c r="A105" s="379" t="s">
        <v>79</v>
      </c>
      <c r="B105" s="379"/>
      <c r="C105" s="379"/>
      <c r="D105" s="379"/>
      <c r="E105" s="379"/>
      <c r="F105" s="50">
        <v>1665749.79</v>
      </c>
      <c r="G105" s="27" t="s">
        <v>58</v>
      </c>
      <c r="H105" s="28">
        <v>202400010004825</v>
      </c>
      <c r="I105" s="29" t="s">
        <v>80</v>
      </c>
      <c r="J105" s="29">
        <v>45505</v>
      </c>
      <c r="K105" s="30" t="s">
        <v>81</v>
      </c>
      <c r="L105" s="47"/>
      <c r="M105" s="47"/>
      <c r="N105" s="47"/>
      <c r="O105" s="20"/>
      <c r="P105" s="25"/>
      <c r="Q105" s="20"/>
      <c r="R105" s="20"/>
      <c r="S105" s="20"/>
      <c r="T105" s="20"/>
      <c r="U105" s="20"/>
      <c r="V105" s="20"/>
    </row>
    <row r="106" spans="1:22" ht="42.75" customHeight="1">
      <c r="A106" s="379" t="s">
        <v>79</v>
      </c>
      <c r="B106" s="379"/>
      <c r="C106" s="379"/>
      <c r="D106" s="379"/>
      <c r="E106" s="379"/>
      <c r="F106" s="50">
        <v>883447.1</v>
      </c>
      <c r="G106" s="27" t="s">
        <v>58</v>
      </c>
      <c r="H106" s="28">
        <v>202300010046780</v>
      </c>
      <c r="I106" s="29" t="s">
        <v>82</v>
      </c>
      <c r="J106" s="29">
        <v>45537</v>
      </c>
      <c r="K106" s="30" t="s">
        <v>81</v>
      </c>
      <c r="L106" s="47"/>
      <c r="M106" s="47"/>
      <c r="N106" s="47"/>
      <c r="O106" s="20"/>
      <c r="P106" s="25"/>
      <c r="Q106" s="20"/>
      <c r="R106" s="20"/>
      <c r="S106" s="20"/>
      <c r="T106" s="20"/>
      <c r="U106" s="20"/>
      <c r="V106" s="20"/>
    </row>
    <row r="107" spans="1:22" ht="42.75" customHeight="1">
      <c r="A107" s="379" t="s">
        <v>79</v>
      </c>
      <c r="B107" s="379"/>
      <c r="C107" s="379"/>
      <c r="D107" s="379"/>
      <c r="E107" s="379"/>
      <c r="F107" s="50">
        <v>832874.89</v>
      </c>
      <c r="G107" s="27" t="s">
        <v>58</v>
      </c>
      <c r="H107" s="28">
        <v>202400010004825</v>
      </c>
      <c r="I107" s="29" t="s">
        <v>80</v>
      </c>
      <c r="J107" s="29">
        <v>45537</v>
      </c>
      <c r="K107" s="30" t="s">
        <v>81</v>
      </c>
      <c r="L107" s="47"/>
      <c r="M107" s="47"/>
      <c r="N107" s="47"/>
      <c r="O107" s="20"/>
      <c r="P107" s="25"/>
      <c r="Q107" s="20"/>
      <c r="R107" s="20"/>
      <c r="S107" s="20"/>
      <c r="T107" s="20"/>
      <c r="U107" s="20"/>
      <c r="V107" s="20"/>
    </row>
    <row r="108" spans="1:22" ht="42.75" customHeight="1">
      <c r="A108" s="379" t="s">
        <v>79</v>
      </c>
      <c r="B108" s="379"/>
      <c r="C108" s="379"/>
      <c r="D108" s="379"/>
      <c r="E108" s="379"/>
      <c r="F108" s="50">
        <v>883447.1</v>
      </c>
      <c r="G108" s="27" t="s">
        <v>58</v>
      </c>
      <c r="H108" s="28">
        <v>202300010046780</v>
      </c>
      <c r="I108" s="29" t="s">
        <v>82</v>
      </c>
      <c r="J108" s="279">
        <v>45566</v>
      </c>
      <c r="K108" s="318" t="s">
        <v>81</v>
      </c>
      <c r="L108" s="47"/>
      <c r="M108" s="47"/>
      <c r="N108" s="47"/>
      <c r="O108" s="20"/>
      <c r="P108" s="25"/>
      <c r="Q108" s="20"/>
      <c r="R108" s="20"/>
      <c r="S108" s="20"/>
      <c r="T108" s="20"/>
      <c r="U108" s="20"/>
      <c r="V108" s="20"/>
    </row>
    <row r="109" spans="1:22" ht="42.75" customHeight="1">
      <c r="A109" s="379" t="s">
        <v>79</v>
      </c>
      <c r="B109" s="379"/>
      <c r="C109" s="379"/>
      <c r="D109" s="379"/>
      <c r="E109" s="379"/>
      <c r="F109" s="50">
        <v>832874.89</v>
      </c>
      <c r="G109" s="27" t="s">
        <v>58</v>
      </c>
      <c r="H109" s="28">
        <v>202400010004825</v>
      </c>
      <c r="I109" s="29" t="s">
        <v>80</v>
      </c>
      <c r="J109" s="279">
        <v>45566</v>
      </c>
      <c r="K109" s="318" t="s">
        <v>81</v>
      </c>
      <c r="L109" s="47"/>
      <c r="M109" s="47"/>
      <c r="N109" s="47"/>
      <c r="O109" s="20"/>
      <c r="P109" s="25"/>
      <c r="Q109" s="20"/>
      <c r="R109" s="20"/>
      <c r="S109" s="20"/>
      <c r="T109" s="20"/>
      <c r="U109" s="20"/>
      <c r="V109" s="20"/>
    </row>
    <row r="110" spans="1:22" ht="42.75" hidden="1" customHeight="1">
      <c r="A110" s="379" t="s">
        <v>79</v>
      </c>
      <c r="B110" s="379"/>
      <c r="C110" s="379"/>
      <c r="D110" s="379"/>
      <c r="E110" s="379"/>
      <c r="F110" s="50"/>
      <c r="G110" s="27"/>
      <c r="H110" s="28"/>
      <c r="I110" s="29"/>
      <c r="J110" s="29"/>
      <c r="K110" s="318"/>
      <c r="L110" s="47"/>
      <c r="M110" s="47"/>
      <c r="N110" s="47"/>
      <c r="O110" s="20"/>
      <c r="P110" s="25"/>
      <c r="Q110" s="20"/>
      <c r="R110" s="20"/>
      <c r="S110" s="20"/>
      <c r="T110" s="20"/>
      <c r="U110" s="20"/>
      <c r="V110" s="20"/>
    </row>
    <row r="111" spans="1:22" ht="42.75" hidden="1" customHeight="1">
      <c r="A111" s="379" t="s">
        <v>251</v>
      </c>
      <c r="B111" s="379"/>
      <c r="C111" s="379"/>
      <c r="D111" s="379"/>
      <c r="E111" s="379"/>
      <c r="F111" s="50"/>
      <c r="G111" s="27"/>
      <c r="H111" s="28"/>
      <c r="I111" s="29"/>
      <c r="J111" s="29"/>
      <c r="K111" s="30"/>
      <c r="L111" s="47"/>
      <c r="M111" s="47"/>
      <c r="N111" s="47"/>
      <c r="O111" s="20"/>
      <c r="P111" s="25"/>
      <c r="Q111" s="20"/>
      <c r="R111" s="20"/>
      <c r="S111" s="20"/>
      <c r="T111" s="20"/>
      <c r="U111" s="20"/>
      <c r="V111" s="20"/>
    </row>
    <row r="112" spans="1:22" ht="13.5" hidden="1" customHeight="1">
      <c r="A112" s="379" t="s">
        <v>83</v>
      </c>
      <c r="B112" s="379"/>
      <c r="C112" s="379"/>
      <c r="D112" s="379"/>
      <c r="E112" s="379"/>
      <c r="F112" s="48"/>
      <c r="G112" s="24"/>
      <c r="H112" s="27"/>
      <c r="I112" s="29"/>
      <c r="J112" s="29"/>
      <c r="K112" s="24"/>
      <c r="L112" s="47"/>
      <c r="M112" s="47"/>
      <c r="N112" s="47"/>
      <c r="O112" s="20"/>
      <c r="P112" s="25"/>
      <c r="Q112" s="20"/>
      <c r="R112" s="20"/>
      <c r="S112" s="20"/>
      <c r="T112" s="20"/>
      <c r="U112" s="20"/>
      <c r="V112" s="20"/>
    </row>
    <row r="113" spans="1:22" ht="15" customHeight="1">
      <c r="A113" s="380" t="s">
        <v>63</v>
      </c>
      <c r="B113" s="380"/>
      <c r="C113" s="380"/>
      <c r="D113" s="380"/>
      <c r="E113" s="380"/>
      <c r="F113" s="51">
        <f>SUM(F66:F112)-0.03</f>
        <v>63406216.070000008</v>
      </c>
      <c r="G113" s="33"/>
      <c r="H113" s="52"/>
      <c r="I113" s="52"/>
      <c r="J113" s="52"/>
      <c r="K113" s="33"/>
      <c r="L113" s="47"/>
      <c r="M113" s="47"/>
      <c r="N113" s="47"/>
      <c r="O113" s="20"/>
      <c r="P113" s="25"/>
      <c r="Q113" s="20"/>
      <c r="R113" s="20"/>
      <c r="S113" s="20"/>
      <c r="T113" s="20"/>
      <c r="U113" s="20"/>
      <c r="V113" s="20"/>
    </row>
    <row r="114" spans="1:22" ht="15" hidden="1" customHeight="1">
      <c r="A114" s="381" t="s">
        <v>64</v>
      </c>
      <c r="B114" s="381"/>
      <c r="C114" s="381"/>
      <c r="D114" s="381"/>
      <c r="E114" s="381"/>
      <c r="F114" s="381"/>
      <c r="G114" s="381"/>
      <c r="H114" s="381"/>
      <c r="I114" s="25"/>
      <c r="J114" s="25"/>
      <c r="K114" s="47"/>
      <c r="L114" s="47"/>
      <c r="M114" s="47"/>
      <c r="N114" s="47"/>
      <c r="O114" s="20"/>
      <c r="P114" s="20"/>
      <c r="Q114" s="20"/>
      <c r="R114" s="20"/>
      <c r="S114" s="20"/>
      <c r="T114" s="20"/>
      <c r="U114" s="20"/>
      <c r="V114" s="20"/>
    </row>
    <row r="115" spans="1:22" ht="15.75" thickBot="1">
      <c r="A115" s="382"/>
      <c r="B115" s="382"/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20"/>
      <c r="Q115" s="20"/>
      <c r="R115" s="20"/>
      <c r="S115" s="20"/>
      <c r="T115" s="20"/>
      <c r="U115" s="20"/>
      <c r="V115" s="20"/>
    </row>
    <row r="116" spans="1:22" ht="27.75" customHeight="1" thickBot="1">
      <c r="A116" s="385" t="s">
        <v>271</v>
      </c>
      <c r="B116" s="385"/>
      <c r="C116" s="385"/>
      <c r="D116" s="385"/>
      <c r="E116" s="385"/>
      <c r="F116" s="385"/>
      <c r="G116" s="385"/>
      <c r="H116" s="385"/>
      <c r="I116" s="385"/>
      <c r="J116" s="385"/>
      <c r="K116" s="385"/>
      <c r="L116" s="390"/>
      <c r="M116" s="390"/>
      <c r="N116" s="390"/>
      <c r="O116" s="390"/>
      <c r="P116" s="20"/>
      <c r="Q116" s="20"/>
      <c r="R116" s="20"/>
      <c r="S116" s="20"/>
      <c r="T116" s="20"/>
      <c r="U116" s="20"/>
      <c r="V116" s="20"/>
    </row>
    <row r="117" spans="1:22" ht="27.75" customHeight="1">
      <c r="A117" s="385"/>
      <c r="B117" s="385"/>
      <c r="C117" s="385"/>
      <c r="D117" s="385"/>
      <c r="E117" s="385"/>
      <c r="F117" s="385"/>
      <c r="G117" s="385"/>
      <c r="H117" s="385"/>
      <c r="I117" s="385"/>
      <c r="J117" s="385"/>
      <c r="K117" s="385"/>
      <c r="L117" s="390"/>
      <c r="M117" s="390"/>
      <c r="N117" s="390"/>
      <c r="O117" s="390"/>
      <c r="P117" s="20"/>
      <c r="Q117" s="20"/>
      <c r="R117" s="20"/>
      <c r="S117" s="20"/>
      <c r="T117" s="20"/>
      <c r="U117" s="20"/>
      <c r="V117" s="20"/>
    </row>
    <row r="118" spans="1:22">
      <c r="A118" s="20"/>
      <c r="B118" s="20"/>
      <c r="C118" s="21"/>
      <c r="D118" s="20"/>
      <c r="E118" s="20"/>
      <c r="F118" s="20"/>
      <c r="G118" s="47"/>
      <c r="H118" s="20"/>
      <c r="I118" s="20"/>
      <c r="J118" s="20"/>
      <c r="K118" s="47"/>
      <c r="L118" s="47"/>
      <c r="M118" s="47"/>
      <c r="N118" s="47"/>
      <c r="O118" s="20"/>
      <c r="P118" s="20"/>
      <c r="Q118" s="20"/>
      <c r="R118" s="20"/>
      <c r="S118" s="20"/>
      <c r="T118" s="20"/>
      <c r="U118" s="20"/>
      <c r="V118" s="20"/>
    </row>
    <row r="119" spans="1:22" ht="15" customHeight="1">
      <c r="A119" s="381" t="s">
        <v>66</v>
      </c>
      <c r="B119" s="381"/>
      <c r="C119" s="381"/>
      <c r="D119" s="381"/>
      <c r="E119" s="381"/>
      <c r="F119" s="381"/>
      <c r="G119" s="381"/>
      <c r="H119" s="381"/>
      <c r="I119" s="20"/>
      <c r="J119" s="20"/>
      <c r="K119" s="47"/>
      <c r="L119" s="47"/>
      <c r="M119" s="47"/>
      <c r="N119" s="47"/>
      <c r="O119" s="20"/>
      <c r="P119" s="20"/>
      <c r="Q119" s="20"/>
      <c r="R119" s="20"/>
      <c r="S119" s="20"/>
      <c r="T119" s="20"/>
      <c r="U119" s="20"/>
      <c r="V119" s="20"/>
    </row>
    <row r="120" spans="1:22" ht="38.25" customHeight="1">
      <c r="A120" s="386"/>
      <c r="B120" s="386"/>
      <c r="C120" s="386"/>
      <c r="D120" s="20"/>
      <c r="E120" s="20"/>
      <c r="F120" s="20"/>
      <c r="G120" s="47"/>
      <c r="H120" s="20"/>
      <c r="I120" s="20"/>
      <c r="J120" s="20"/>
      <c r="K120" s="47"/>
      <c r="L120" s="47"/>
      <c r="M120" s="47"/>
      <c r="N120" s="47"/>
      <c r="O120" s="20"/>
      <c r="P120" s="20"/>
      <c r="Q120" s="20"/>
      <c r="R120" s="20"/>
      <c r="S120" s="20"/>
      <c r="T120" s="20"/>
      <c r="U120" s="20"/>
      <c r="V120" s="20"/>
    </row>
    <row r="121" spans="1:22">
      <c r="A121" s="20"/>
      <c r="B121" s="20"/>
      <c r="C121" s="21"/>
      <c r="D121" s="20"/>
      <c r="E121" s="20"/>
      <c r="F121" s="20"/>
      <c r="G121" s="47"/>
      <c r="H121" s="20"/>
      <c r="I121" s="20"/>
      <c r="J121" s="20"/>
      <c r="K121" s="47"/>
      <c r="L121" s="47"/>
      <c r="M121" s="47"/>
      <c r="N121" s="47"/>
      <c r="O121" s="20"/>
      <c r="P121" s="20"/>
      <c r="Q121" s="20"/>
      <c r="R121" s="20"/>
      <c r="S121" s="20"/>
      <c r="T121" s="20"/>
      <c r="U121" s="20"/>
      <c r="V121" s="20"/>
    </row>
    <row r="122" spans="1:22" ht="15" customHeight="1">
      <c r="A122" s="20"/>
      <c r="B122" s="20"/>
      <c r="C122" s="21"/>
      <c r="D122" s="384"/>
      <c r="E122" s="384"/>
      <c r="F122" s="384"/>
      <c r="I122" s="384"/>
      <c r="J122" s="384"/>
      <c r="K122" s="384"/>
      <c r="L122" s="384"/>
      <c r="M122" s="47"/>
      <c r="N122" s="47"/>
      <c r="O122" s="20"/>
      <c r="P122" s="20"/>
      <c r="Q122" s="20"/>
      <c r="R122" s="20"/>
      <c r="S122" s="20"/>
      <c r="T122" s="20"/>
      <c r="U122" s="20"/>
      <c r="V122" s="20"/>
    </row>
    <row r="123" spans="1:22" ht="29.25" customHeight="1">
      <c r="A123" s="34"/>
      <c r="B123" s="34"/>
      <c r="C123" s="21"/>
      <c r="D123" s="384"/>
      <c r="E123" s="384"/>
      <c r="F123" s="384"/>
      <c r="I123" s="384"/>
      <c r="J123" s="384"/>
      <c r="K123" s="384"/>
      <c r="L123" s="384"/>
      <c r="M123" s="47"/>
      <c r="N123" s="47"/>
      <c r="O123" s="20"/>
      <c r="P123" s="20"/>
      <c r="Q123" s="20"/>
      <c r="R123" s="20"/>
      <c r="S123" s="20"/>
      <c r="T123" s="20"/>
      <c r="U123" s="20"/>
      <c r="V123" s="20"/>
    </row>
    <row r="124" spans="1:22">
      <c r="A124" s="20"/>
      <c r="B124" s="20"/>
      <c r="C124" s="21"/>
      <c r="D124" s="20"/>
      <c r="E124" s="20"/>
      <c r="F124" s="20"/>
      <c r="G124" s="47"/>
      <c r="H124" s="20"/>
      <c r="I124" s="20"/>
      <c r="J124" s="20"/>
      <c r="K124" s="47"/>
      <c r="L124" s="47"/>
      <c r="M124" s="47"/>
      <c r="N124" s="47"/>
      <c r="O124" s="20"/>
      <c r="P124" s="20"/>
      <c r="Q124" s="20"/>
      <c r="R124" s="20"/>
      <c r="S124" s="20"/>
      <c r="T124" s="20"/>
      <c r="U124" s="20"/>
      <c r="V124" s="20"/>
    </row>
    <row r="125" spans="1:22">
      <c r="A125" s="20"/>
      <c r="B125" s="20"/>
      <c r="C125" s="21"/>
      <c r="D125" s="20"/>
      <c r="E125" s="20"/>
      <c r="F125" s="20"/>
      <c r="G125" s="47"/>
      <c r="H125" s="20"/>
      <c r="I125" s="20"/>
      <c r="J125" s="20"/>
      <c r="K125" s="47"/>
      <c r="L125" s="47"/>
      <c r="M125" s="47"/>
      <c r="N125" s="47"/>
      <c r="O125" s="20"/>
      <c r="P125" s="20"/>
      <c r="Q125" s="20"/>
      <c r="R125" s="20"/>
      <c r="S125" s="20"/>
      <c r="T125" s="20"/>
      <c r="U125" s="20"/>
      <c r="V125" s="20"/>
    </row>
    <row r="126" spans="1:22">
      <c r="A126" s="20"/>
      <c r="B126" s="20"/>
      <c r="C126" s="21"/>
      <c r="D126" s="20"/>
      <c r="E126" s="20"/>
      <c r="F126" s="20"/>
      <c r="G126" s="47"/>
      <c r="H126" s="20"/>
      <c r="I126" s="20"/>
      <c r="J126" s="20"/>
      <c r="K126" s="47"/>
      <c r="L126" s="47"/>
      <c r="M126" s="47"/>
      <c r="N126" s="47"/>
      <c r="O126" s="20"/>
      <c r="P126" s="20"/>
      <c r="Q126" s="20"/>
      <c r="R126" s="20"/>
      <c r="S126" s="20"/>
      <c r="T126" s="20"/>
      <c r="U126" s="20"/>
      <c r="V126" s="20"/>
    </row>
    <row r="127" spans="1:22">
      <c r="A127" s="20"/>
      <c r="B127" s="20"/>
      <c r="C127" s="21"/>
      <c r="D127" s="20"/>
      <c r="E127" s="20"/>
      <c r="F127" s="20"/>
      <c r="G127" s="47"/>
      <c r="H127" s="20"/>
      <c r="I127" s="20"/>
      <c r="J127" s="20"/>
      <c r="K127" s="47"/>
      <c r="L127" s="47"/>
      <c r="M127" s="47"/>
      <c r="N127" s="47"/>
      <c r="O127" s="20"/>
      <c r="P127" s="20"/>
      <c r="Q127" s="20"/>
      <c r="R127" s="20"/>
      <c r="S127" s="20"/>
      <c r="T127" s="20"/>
      <c r="U127" s="20"/>
      <c r="V127" s="20"/>
    </row>
    <row r="128" spans="1:22">
      <c r="A128" s="20"/>
      <c r="B128" s="20"/>
      <c r="C128" s="21"/>
      <c r="D128" s="20"/>
      <c r="E128" s="20"/>
      <c r="F128" s="20"/>
      <c r="G128" s="47"/>
      <c r="H128" s="20"/>
      <c r="I128" s="20"/>
      <c r="J128" s="20"/>
      <c r="K128" s="47"/>
      <c r="L128" s="47"/>
      <c r="M128" s="47"/>
      <c r="N128" s="47"/>
      <c r="O128" s="20"/>
      <c r="P128" s="20"/>
      <c r="Q128" s="20"/>
      <c r="R128" s="20"/>
      <c r="S128" s="20"/>
      <c r="T128" s="20"/>
      <c r="U128" s="20"/>
      <c r="V128" s="20"/>
    </row>
    <row r="129" spans="1:22">
      <c r="A129" s="20"/>
      <c r="B129" s="20"/>
      <c r="C129" s="21"/>
      <c r="D129" s="20"/>
      <c r="E129" s="20"/>
      <c r="F129" s="20"/>
      <c r="G129" s="47"/>
      <c r="H129" s="20"/>
      <c r="I129" s="20"/>
      <c r="J129" s="20"/>
      <c r="K129" s="47"/>
      <c r="L129" s="47"/>
      <c r="M129" s="47"/>
      <c r="N129" s="47"/>
      <c r="O129" s="20"/>
      <c r="P129" s="20"/>
      <c r="Q129" s="20"/>
      <c r="R129" s="20"/>
      <c r="S129" s="20"/>
      <c r="T129" s="20"/>
      <c r="U129" s="20"/>
      <c r="V129" s="20"/>
    </row>
    <row r="130" spans="1:22">
      <c r="A130" s="20"/>
      <c r="B130" s="20"/>
      <c r="C130" s="21"/>
      <c r="D130" s="20"/>
      <c r="E130" s="20"/>
      <c r="F130" s="20"/>
      <c r="G130" s="47"/>
      <c r="H130" s="20"/>
      <c r="I130" s="20"/>
      <c r="J130" s="20"/>
      <c r="K130" s="47"/>
      <c r="L130" s="47"/>
      <c r="M130" s="47"/>
      <c r="N130" s="47"/>
      <c r="O130" s="20"/>
      <c r="P130" s="20"/>
      <c r="Q130" s="20"/>
      <c r="R130" s="20"/>
      <c r="S130" s="20"/>
      <c r="T130" s="20"/>
      <c r="U130" s="20"/>
      <c r="V130" s="20"/>
    </row>
    <row r="131" spans="1:22">
      <c r="A131" s="20"/>
      <c r="B131" s="20"/>
      <c r="C131" s="21"/>
      <c r="D131" s="20"/>
      <c r="E131" s="20"/>
      <c r="F131" s="20"/>
      <c r="G131" s="47"/>
      <c r="H131" s="20"/>
      <c r="I131" s="20"/>
      <c r="J131" s="20"/>
      <c r="K131" s="47"/>
      <c r="L131" s="47"/>
      <c r="M131" s="47"/>
      <c r="N131" s="47"/>
      <c r="O131" s="20"/>
      <c r="P131" s="20"/>
      <c r="Q131" s="20"/>
      <c r="R131" s="20"/>
      <c r="S131" s="20"/>
      <c r="T131" s="20"/>
      <c r="U131" s="20"/>
      <c r="V131" s="20"/>
    </row>
    <row r="132" spans="1:22">
      <c r="A132" s="20"/>
      <c r="B132" s="20"/>
      <c r="C132" s="21"/>
      <c r="D132" s="20"/>
      <c r="E132" s="20"/>
      <c r="F132" s="20"/>
      <c r="G132" s="47"/>
      <c r="H132" s="20"/>
      <c r="I132" s="20"/>
      <c r="J132" s="20"/>
      <c r="K132" s="47"/>
      <c r="L132" s="47"/>
      <c r="M132" s="47"/>
      <c r="N132" s="47"/>
      <c r="O132" s="20"/>
      <c r="P132" s="20"/>
      <c r="Q132" s="20"/>
      <c r="R132" s="20"/>
      <c r="S132" s="20"/>
      <c r="T132" s="20"/>
      <c r="U132" s="20"/>
      <c r="V132" s="20"/>
    </row>
    <row r="133" spans="1:22">
      <c r="A133" s="20"/>
      <c r="B133" s="20"/>
      <c r="C133" s="21"/>
      <c r="D133" s="20"/>
      <c r="E133" s="20"/>
      <c r="F133" s="20"/>
      <c r="G133" s="47"/>
      <c r="H133" s="20"/>
      <c r="I133" s="20"/>
      <c r="J133" s="20"/>
      <c r="K133" s="47"/>
      <c r="L133" s="47"/>
      <c r="M133" s="47"/>
      <c r="N133" s="47"/>
      <c r="O133" s="20"/>
      <c r="P133" s="20"/>
      <c r="Q133" s="20"/>
      <c r="R133" s="20"/>
      <c r="S133" s="20"/>
      <c r="T133" s="20"/>
      <c r="U133" s="20"/>
      <c r="V133" s="20"/>
    </row>
    <row r="134" spans="1:22">
      <c r="A134" s="20"/>
      <c r="B134" s="20"/>
      <c r="C134" s="21"/>
      <c r="D134" s="20"/>
      <c r="E134" s="20"/>
      <c r="F134" s="20"/>
      <c r="G134" s="47"/>
      <c r="H134" s="20"/>
      <c r="I134" s="20"/>
      <c r="J134" s="20"/>
      <c r="K134" s="47"/>
      <c r="L134" s="47"/>
      <c r="M134" s="47"/>
      <c r="N134" s="47"/>
      <c r="O134" s="20"/>
      <c r="P134" s="20"/>
      <c r="Q134" s="20"/>
      <c r="R134" s="20"/>
      <c r="S134" s="20"/>
      <c r="T134" s="20"/>
      <c r="U134" s="20"/>
      <c r="V134" s="20"/>
    </row>
    <row r="135" spans="1:22">
      <c r="A135" s="20"/>
      <c r="B135" s="20"/>
      <c r="C135" s="21"/>
      <c r="D135" s="20"/>
      <c r="E135" s="20"/>
      <c r="F135" s="20"/>
      <c r="G135" s="47"/>
      <c r="H135" s="20"/>
      <c r="I135" s="20"/>
      <c r="J135" s="20"/>
      <c r="K135" s="47"/>
      <c r="L135" s="47"/>
      <c r="M135" s="47"/>
      <c r="N135" s="47"/>
      <c r="O135" s="20"/>
      <c r="P135" s="20"/>
      <c r="Q135" s="20"/>
      <c r="R135" s="20"/>
      <c r="S135" s="20"/>
      <c r="T135" s="20"/>
      <c r="U135" s="20"/>
      <c r="V135" s="20"/>
    </row>
    <row r="136" spans="1:22">
      <c r="A136" s="20"/>
      <c r="B136" s="20"/>
      <c r="C136" s="21"/>
      <c r="D136" s="20"/>
      <c r="E136" s="20"/>
      <c r="F136" s="20"/>
      <c r="G136" s="47"/>
      <c r="H136" s="20"/>
      <c r="I136" s="20"/>
      <c r="J136" s="20"/>
      <c r="K136" s="47"/>
      <c r="L136" s="47"/>
      <c r="M136" s="47"/>
      <c r="N136" s="47"/>
      <c r="O136" s="20"/>
      <c r="P136" s="20"/>
      <c r="Q136" s="20"/>
      <c r="R136" s="20"/>
      <c r="S136" s="20"/>
      <c r="T136" s="20"/>
      <c r="U136" s="20"/>
      <c r="V136" s="20"/>
    </row>
    <row r="137" spans="1:22">
      <c r="A137" s="20"/>
      <c r="B137" s="20"/>
      <c r="C137" s="21"/>
      <c r="D137" s="20"/>
      <c r="E137" s="20"/>
      <c r="F137" s="20"/>
      <c r="G137" s="47"/>
      <c r="H137" s="20"/>
      <c r="I137" s="20"/>
      <c r="J137" s="20"/>
      <c r="K137" s="47"/>
      <c r="L137" s="47"/>
      <c r="M137" s="47"/>
      <c r="N137" s="47"/>
      <c r="O137" s="20"/>
      <c r="P137" s="20"/>
      <c r="Q137" s="20"/>
      <c r="R137" s="20"/>
      <c r="S137" s="20"/>
      <c r="T137" s="20"/>
      <c r="U137" s="20"/>
      <c r="V137" s="20"/>
    </row>
    <row r="138" spans="1:22">
      <c r="A138" s="20"/>
      <c r="B138" s="20"/>
      <c r="C138" s="21"/>
      <c r="D138" s="20"/>
      <c r="E138" s="20"/>
      <c r="F138" s="20"/>
      <c r="G138" s="47"/>
      <c r="H138" s="20"/>
      <c r="I138" s="20"/>
      <c r="J138" s="20"/>
      <c r="K138" s="47"/>
      <c r="L138" s="47"/>
      <c r="M138" s="47"/>
      <c r="N138" s="47"/>
      <c r="O138" s="20"/>
      <c r="P138" s="20"/>
      <c r="Q138" s="20"/>
      <c r="R138" s="20"/>
      <c r="S138" s="20"/>
      <c r="T138" s="20"/>
      <c r="U138" s="20"/>
      <c r="V138" s="20"/>
    </row>
    <row r="139" spans="1:22">
      <c r="A139" s="20"/>
      <c r="B139" s="20"/>
      <c r="C139" s="21"/>
      <c r="D139" s="20"/>
      <c r="E139" s="20"/>
      <c r="F139" s="20"/>
      <c r="G139" s="47"/>
      <c r="H139" s="20"/>
      <c r="I139" s="20"/>
      <c r="J139" s="20"/>
      <c r="K139" s="47"/>
      <c r="L139" s="47"/>
      <c r="M139" s="47"/>
      <c r="N139" s="47"/>
      <c r="O139" s="20"/>
      <c r="P139" s="20"/>
      <c r="Q139" s="20"/>
      <c r="R139" s="20"/>
      <c r="S139" s="20"/>
      <c r="T139" s="20"/>
      <c r="U139" s="20"/>
      <c r="V139" s="20"/>
    </row>
    <row r="140" spans="1:22">
      <c r="A140" s="20"/>
      <c r="B140" s="20"/>
      <c r="C140" s="21"/>
      <c r="D140" s="20"/>
      <c r="E140" s="20"/>
      <c r="F140" s="20"/>
      <c r="G140" s="47"/>
      <c r="H140" s="20"/>
      <c r="I140" s="20"/>
      <c r="J140" s="20"/>
      <c r="K140" s="47"/>
      <c r="L140" s="47"/>
      <c r="M140" s="47"/>
      <c r="N140" s="47"/>
      <c r="O140" s="20"/>
      <c r="P140" s="20"/>
      <c r="Q140" s="20"/>
      <c r="R140" s="20"/>
      <c r="S140" s="20"/>
      <c r="T140" s="20"/>
      <c r="U140" s="20"/>
      <c r="V140" s="20"/>
    </row>
    <row r="141" spans="1:22">
      <c r="A141" s="20"/>
      <c r="B141" s="20"/>
      <c r="C141" s="21"/>
      <c r="D141" s="20"/>
      <c r="E141" s="20"/>
      <c r="F141" s="20"/>
      <c r="G141" s="47"/>
      <c r="H141" s="20"/>
      <c r="I141" s="20"/>
      <c r="J141" s="20"/>
      <c r="K141" s="47"/>
      <c r="L141" s="47"/>
      <c r="M141" s="47"/>
      <c r="N141" s="47"/>
      <c r="O141" s="20"/>
      <c r="P141" s="20"/>
      <c r="Q141" s="20"/>
      <c r="R141" s="20"/>
      <c r="S141" s="20"/>
      <c r="T141" s="20"/>
      <c r="U141" s="20"/>
      <c r="V141" s="20"/>
    </row>
    <row r="142" spans="1:22">
      <c r="A142" s="20"/>
      <c r="B142" s="20"/>
      <c r="C142" s="21"/>
      <c r="D142" s="20"/>
      <c r="E142" s="20"/>
      <c r="F142" s="20"/>
      <c r="G142" s="47"/>
      <c r="H142" s="20"/>
      <c r="I142" s="20"/>
      <c r="J142" s="20"/>
      <c r="K142" s="47"/>
      <c r="L142" s="47"/>
      <c r="M142" s="47"/>
      <c r="N142" s="47"/>
      <c r="O142" s="20"/>
      <c r="P142" s="20"/>
      <c r="Q142" s="20"/>
      <c r="R142" s="20"/>
      <c r="S142" s="20"/>
      <c r="T142" s="20"/>
      <c r="U142" s="20"/>
      <c r="V142" s="20"/>
    </row>
    <row r="143" spans="1:22">
      <c r="A143" s="20"/>
      <c r="B143" s="20"/>
      <c r="C143" s="21"/>
      <c r="D143" s="20"/>
      <c r="E143" s="20"/>
      <c r="F143" s="20"/>
      <c r="G143" s="47"/>
      <c r="H143" s="20"/>
      <c r="I143" s="20"/>
      <c r="J143" s="20"/>
      <c r="K143" s="47"/>
      <c r="L143" s="47"/>
      <c r="M143" s="47"/>
      <c r="N143" s="47"/>
      <c r="O143" s="20"/>
      <c r="P143" s="20"/>
      <c r="Q143" s="20"/>
      <c r="R143" s="20"/>
      <c r="S143" s="20"/>
      <c r="T143" s="20"/>
      <c r="U143" s="20"/>
      <c r="V143" s="20"/>
    </row>
    <row r="144" spans="1:22">
      <c r="A144" s="20"/>
      <c r="B144" s="20"/>
      <c r="C144" s="21"/>
      <c r="D144" s="20"/>
      <c r="E144" s="20"/>
      <c r="F144" s="20"/>
      <c r="G144" s="47"/>
      <c r="H144" s="20"/>
      <c r="I144" s="20"/>
      <c r="J144" s="20"/>
      <c r="K144" s="47"/>
      <c r="L144" s="47"/>
      <c r="M144" s="47"/>
      <c r="N144" s="47"/>
      <c r="O144" s="20"/>
      <c r="P144" s="20"/>
      <c r="Q144" s="20"/>
      <c r="R144" s="20"/>
      <c r="S144" s="20"/>
      <c r="T144" s="20"/>
      <c r="U144" s="20"/>
      <c r="V144" s="20"/>
    </row>
    <row r="145" spans="1:22">
      <c r="A145" s="20"/>
      <c r="B145" s="20"/>
      <c r="C145" s="21"/>
      <c r="D145" s="20"/>
      <c r="E145" s="20"/>
      <c r="F145" s="20"/>
      <c r="G145" s="47"/>
      <c r="H145" s="20"/>
      <c r="I145" s="20"/>
      <c r="J145" s="20"/>
      <c r="K145" s="47"/>
      <c r="L145" s="47"/>
      <c r="M145" s="47"/>
      <c r="N145" s="47"/>
      <c r="O145" s="20"/>
      <c r="P145" s="20"/>
      <c r="Q145" s="20"/>
      <c r="R145" s="20"/>
      <c r="S145" s="20"/>
      <c r="T145" s="20"/>
      <c r="U145" s="20"/>
      <c r="V145" s="20"/>
    </row>
    <row r="146" spans="1:22">
      <c r="A146" s="20"/>
      <c r="B146" s="20"/>
      <c r="C146" s="21"/>
      <c r="D146" s="20"/>
      <c r="E146" s="20"/>
      <c r="F146" s="20"/>
      <c r="G146" s="47"/>
      <c r="H146" s="20"/>
      <c r="I146" s="20"/>
      <c r="J146" s="20"/>
      <c r="K146" s="47"/>
      <c r="L146" s="47"/>
      <c r="M146" s="47"/>
      <c r="N146" s="47"/>
      <c r="O146" s="20"/>
      <c r="P146" s="20"/>
      <c r="Q146" s="20"/>
      <c r="R146" s="20"/>
      <c r="S146" s="20"/>
      <c r="T146" s="20"/>
      <c r="U146" s="20"/>
      <c r="V146" s="20"/>
    </row>
    <row r="147" spans="1:22">
      <c r="A147" s="20"/>
      <c r="B147" s="20"/>
      <c r="C147" s="21"/>
      <c r="D147" s="20"/>
      <c r="E147" s="20"/>
      <c r="F147" s="20"/>
      <c r="G147" s="47"/>
      <c r="H147" s="20"/>
      <c r="I147" s="20"/>
      <c r="J147" s="20"/>
      <c r="K147" s="47"/>
      <c r="L147" s="47"/>
      <c r="M147" s="47"/>
      <c r="N147" s="47"/>
      <c r="O147" s="20"/>
      <c r="P147" s="20"/>
      <c r="Q147" s="20"/>
      <c r="R147" s="20"/>
      <c r="S147" s="20"/>
      <c r="T147" s="20"/>
      <c r="U147" s="20"/>
      <c r="V147" s="20"/>
    </row>
    <row r="148" spans="1:22">
      <c r="A148" s="20"/>
      <c r="B148" s="20"/>
      <c r="C148" s="21"/>
      <c r="D148" s="20"/>
      <c r="E148" s="20"/>
      <c r="F148" s="20"/>
      <c r="G148" s="47"/>
      <c r="H148" s="20"/>
      <c r="I148" s="20"/>
      <c r="J148" s="20"/>
      <c r="K148" s="47"/>
      <c r="L148" s="47"/>
      <c r="M148" s="47"/>
      <c r="N148" s="47"/>
      <c r="O148" s="20"/>
      <c r="P148" s="20"/>
      <c r="Q148" s="20"/>
      <c r="R148" s="20"/>
      <c r="S148" s="20"/>
      <c r="T148" s="20"/>
      <c r="U148" s="20"/>
      <c r="V148" s="20"/>
    </row>
    <row r="149" spans="1:22">
      <c r="A149" s="20"/>
      <c r="B149" s="20"/>
      <c r="C149" s="21"/>
      <c r="D149" s="20"/>
      <c r="E149" s="20"/>
      <c r="F149" s="20"/>
      <c r="G149" s="47"/>
      <c r="H149" s="20"/>
      <c r="I149" s="20"/>
      <c r="J149" s="20"/>
      <c r="K149" s="47"/>
      <c r="L149" s="47"/>
      <c r="M149" s="47"/>
      <c r="N149" s="47"/>
      <c r="O149" s="20"/>
      <c r="P149" s="20"/>
      <c r="Q149" s="20"/>
      <c r="R149" s="20"/>
      <c r="S149" s="20"/>
      <c r="T149" s="20"/>
      <c r="U149" s="20"/>
      <c r="V149" s="20"/>
    </row>
    <row r="150" spans="1:22">
      <c r="A150" s="20"/>
      <c r="B150" s="20"/>
      <c r="C150" s="21"/>
      <c r="D150" s="20"/>
      <c r="E150" s="20"/>
      <c r="F150" s="20"/>
      <c r="G150" s="47"/>
      <c r="H150" s="20"/>
      <c r="I150" s="20"/>
      <c r="J150" s="20"/>
      <c r="K150" s="47"/>
      <c r="L150" s="47"/>
      <c r="M150" s="47"/>
      <c r="N150" s="47"/>
      <c r="O150" s="20"/>
      <c r="P150" s="20"/>
      <c r="Q150" s="20"/>
      <c r="R150" s="20"/>
      <c r="S150" s="20"/>
      <c r="T150" s="20"/>
      <c r="U150" s="20"/>
      <c r="V150" s="20"/>
    </row>
    <row r="151" spans="1:22">
      <c r="A151" s="20"/>
      <c r="B151" s="20"/>
      <c r="C151" s="21"/>
      <c r="D151" s="20"/>
      <c r="E151" s="20"/>
      <c r="F151" s="20"/>
      <c r="G151" s="47"/>
      <c r="H151" s="20"/>
      <c r="I151" s="20"/>
      <c r="J151" s="20"/>
      <c r="K151" s="47"/>
      <c r="L151" s="47"/>
      <c r="M151" s="47"/>
      <c r="N151" s="47"/>
      <c r="O151" s="20"/>
      <c r="P151" s="20"/>
      <c r="Q151" s="20"/>
      <c r="R151" s="20"/>
      <c r="S151" s="20"/>
      <c r="T151" s="20"/>
      <c r="U151" s="20"/>
      <c r="V151" s="20"/>
    </row>
    <row r="152" spans="1:22">
      <c r="A152" s="20"/>
      <c r="B152" s="20"/>
      <c r="C152" s="21"/>
      <c r="D152" s="20"/>
      <c r="E152" s="20"/>
      <c r="F152" s="20"/>
      <c r="G152" s="47"/>
      <c r="H152" s="20"/>
      <c r="I152" s="20"/>
      <c r="J152" s="20"/>
      <c r="K152" s="47"/>
      <c r="L152" s="47"/>
      <c r="M152" s="47"/>
      <c r="N152" s="47"/>
      <c r="O152" s="20"/>
      <c r="P152" s="20"/>
      <c r="Q152" s="20"/>
      <c r="R152" s="20"/>
      <c r="S152" s="20"/>
      <c r="T152" s="20"/>
      <c r="U152" s="20"/>
      <c r="V152" s="20"/>
    </row>
    <row r="153" spans="1:22">
      <c r="A153" s="20"/>
      <c r="B153" s="20"/>
      <c r="C153" s="21"/>
      <c r="D153" s="20"/>
      <c r="E153" s="20"/>
      <c r="F153" s="20"/>
      <c r="G153" s="47"/>
      <c r="H153" s="20"/>
      <c r="I153" s="20"/>
      <c r="J153" s="20"/>
      <c r="K153" s="47"/>
      <c r="L153" s="47"/>
      <c r="M153" s="47"/>
      <c r="N153" s="47"/>
      <c r="O153" s="20"/>
      <c r="P153" s="20"/>
      <c r="Q153" s="20"/>
      <c r="R153" s="20"/>
      <c r="S153" s="20"/>
      <c r="T153" s="20"/>
      <c r="U153" s="20"/>
      <c r="V153" s="20"/>
    </row>
    <row r="154" spans="1:22">
      <c r="A154" s="20"/>
      <c r="B154" s="20"/>
      <c r="C154" s="21"/>
      <c r="D154" s="20"/>
      <c r="E154" s="20"/>
      <c r="F154" s="20"/>
      <c r="G154" s="47"/>
      <c r="H154" s="20"/>
      <c r="I154" s="20"/>
      <c r="J154" s="20"/>
      <c r="K154" s="47"/>
      <c r="L154" s="47"/>
      <c r="M154" s="47"/>
      <c r="N154" s="47"/>
      <c r="O154" s="20"/>
      <c r="P154" s="20"/>
      <c r="Q154" s="20"/>
      <c r="R154" s="20"/>
      <c r="S154" s="20"/>
      <c r="T154" s="20"/>
      <c r="U154" s="20"/>
      <c r="V154" s="20"/>
    </row>
    <row r="155" spans="1:22">
      <c r="A155" s="20"/>
      <c r="B155" s="20"/>
      <c r="C155" s="21"/>
      <c r="D155" s="20"/>
      <c r="E155" s="20"/>
      <c r="F155" s="20"/>
      <c r="G155" s="47"/>
      <c r="H155" s="20"/>
      <c r="I155" s="20"/>
      <c r="J155" s="20"/>
      <c r="K155" s="47"/>
      <c r="L155" s="47"/>
      <c r="M155" s="47"/>
      <c r="N155" s="47"/>
      <c r="O155" s="20"/>
      <c r="P155" s="20"/>
      <c r="Q155" s="20"/>
      <c r="R155" s="20"/>
      <c r="S155" s="20"/>
      <c r="T155" s="20"/>
      <c r="U155" s="20"/>
      <c r="V155" s="20"/>
    </row>
    <row r="156" spans="1:22">
      <c r="A156" s="20"/>
      <c r="B156" s="20"/>
      <c r="C156" s="21"/>
      <c r="D156" s="20"/>
      <c r="E156" s="20"/>
      <c r="F156" s="20"/>
      <c r="G156" s="47"/>
      <c r="H156" s="20"/>
      <c r="I156" s="20"/>
      <c r="J156" s="20"/>
      <c r="K156" s="47"/>
      <c r="L156" s="47"/>
      <c r="M156" s="47"/>
      <c r="N156" s="47"/>
      <c r="O156" s="20"/>
      <c r="P156" s="20"/>
      <c r="Q156" s="20"/>
      <c r="R156" s="20"/>
      <c r="S156" s="20"/>
      <c r="T156" s="20"/>
      <c r="U156" s="20"/>
      <c r="V156" s="20"/>
    </row>
    <row r="157" spans="1:22">
      <c r="A157" s="20"/>
      <c r="B157" s="20"/>
      <c r="C157" s="21"/>
      <c r="D157" s="20"/>
      <c r="E157" s="20"/>
      <c r="F157" s="20"/>
      <c r="G157" s="47"/>
      <c r="H157" s="20"/>
      <c r="I157" s="20"/>
      <c r="J157" s="20"/>
      <c r="K157" s="47"/>
      <c r="L157" s="47"/>
      <c r="M157" s="47"/>
      <c r="N157" s="47"/>
      <c r="O157" s="20"/>
      <c r="P157" s="20"/>
      <c r="Q157" s="20"/>
      <c r="R157" s="20"/>
      <c r="S157" s="20"/>
      <c r="T157" s="20"/>
      <c r="U157" s="20"/>
      <c r="V157" s="20"/>
    </row>
    <row r="158" spans="1:22">
      <c r="A158" s="20"/>
      <c r="B158" s="20"/>
      <c r="C158" s="21"/>
      <c r="D158" s="20"/>
      <c r="E158" s="20"/>
      <c r="F158" s="20"/>
      <c r="G158" s="47"/>
      <c r="H158" s="20"/>
      <c r="I158" s="20"/>
      <c r="J158" s="20"/>
      <c r="K158" s="47"/>
      <c r="L158" s="47"/>
      <c r="M158" s="47"/>
      <c r="N158" s="47"/>
      <c r="O158" s="20"/>
      <c r="P158" s="20"/>
      <c r="Q158" s="20"/>
      <c r="R158" s="20"/>
      <c r="S158" s="20"/>
      <c r="T158" s="20"/>
      <c r="U158" s="20"/>
      <c r="V158" s="20"/>
    </row>
    <row r="159" spans="1:22">
      <c r="A159" s="20"/>
      <c r="B159" s="20"/>
      <c r="C159" s="21"/>
      <c r="D159" s="20"/>
      <c r="E159" s="20"/>
      <c r="F159" s="20"/>
      <c r="G159" s="47"/>
      <c r="H159" s="20"/>
      <c r="I159" s="20"/>
      <c r="J159" s="20"/>
      <c r="K159" s="47"/>
      <c r="L159" s="47"/>
      <c r="M159" s="47"/>
      <c r="N159" s="47"/>
      <c r="O159" s="20"/>
      <c r="P159" s="20"/>
      <c r="Q159" s="20"/>
      <c r="R159" s="20"/>
      <c r="S159" s="20"/>
      <c r="T159" s="20"/>
      <c r="U159" s="20"/>
      <c r="V159" s="20"/>
    </row>
    <row r="160" spans="1:22">
      <c r="A160" s="20"/>
      <c r="B160" s="20"/>
      <c r="C160" s="21"/>
      <c r="D160" s="20"/>
      <c r="E160" s="20"/>
      <c r="F160" s="20"/>
      <c r="G160" s="47"/>
      <c r="H160" s="20"/>
      <c r="I160" s="20"/>
      <c r="J160" s="20"/>
      <c r="K160" s="47"/>
      <c r="L160" s="47"/>
      <c r="M160" s="47"/>
      <c r="N160" s="47"/>
      <c r="O160" s="20"/>
      <c r="P160" s="20"/>
      <c r="Q160" s="20"/>
      <c r="R160" s="20"/>
      <c r="S160" s="20"/>
      <c r="T160" s="20"/>
      <c r="U160" s="20"/>
      <c r="V160" s="20"/>
    </row>
    <row r="161" spans="1:22">
      <c r="A161" s="20"/>
      <c r="B161" s="20"/>
      <c r="C161" s="21"/>
      <c r="D161" s="20"/>
      <c r="E161" s="20"/>
      <c r="F161" s="20"/>
      <c r="G161" s="47"/>
      <c r="H161" s="20"/>
      <c r="I161" s="20"/>
      <c r="J161" s="20"/>
      <c r="K161" s="47"/>
      <c r="L161" s="47"/>
      <c r="M161" s="47"/>
      <c r="N161" s="47"/>
      <c r="O161" s="20"/>
      <c r="P161" s="20"/>
      <c r="Q161" s="20"/>
      <c r="R161" s="20"/>
      <c r="S161" s="20"/>
      <c r="T161" s="20"/>
      <c r="U161" s="20"/>
      <c r="V161" s="20"/>
    </row>
    <row r="162" spans="1:22">
      <c r="A162" s="20"/>
      <c r="B162" s="20"/>
      <c r="C162" s="21"/>
      <c r="D162" s="20"/>
      <c r="E162" s="20"/>
      <c r="F162" s="20"/>
      <c r="G162" s="47"/>
      <c r="H162" s="20"/>
      <c r="I162" s="20"/>
      <c r="J162" s="20"/>
      <c r="K162" s="47"/>
      <c r="L162" s="47"/>
      <c r="M162" s="47"/>
      <c r="N162" s="47"/>
      <c r="O162" s="20"/>
      <c r="P162" s="20"/>
      <c r="Q162" s="20"/>
      <c r="R162" s="20"/>
      <c r="S162" s="20"/>
      <c r="T162" s="20"/>
      <c r="U162" s="20"/>
      <c r="V162" s="20"/>
    </row>
    <row r="163" spans="1:22">
      <c r="A163" s="20"/>
      <c r="B163" s="20"/>
      <c r="C163" s="21"/>
      <c r="D163" s="20"/>
      <c r="E163" s="20"/>
      <c r="F163" s="20"/>
      <c r="G163" s="47"/>
      <c r="H163" s="20"/>
      <c r="I163" s="20"/>
      <c r="J163" s="20"/>
      <c r="K163" s="47"/>
      <c r="L163" s="47"/>
      <c r="M163" s="47"/>
      <c r="N163" s="47"/>
      <c r="O163" s="20"/>
      <c r="P163" s="20"/>
      <c r="Q163" s="20"/>
      <c r="R163" s="20"/>
      <c r="S163" s="20"/>
      <c r="T163" s="20"/>
      <c r="U163" s="20"/>
      <c r="V163" s="20"/>
    </row>
    <row r="164" spans="1:22">
      <c r="A164" s="20"/>
      <c r="B164" s="20"/>
      <c r="C164" s="21"/>
      <c r="D164" s="20"/>
      <c r="E164" s="20"/>
      <c r="F164" s="20"/>
      <c r="G164" s="47"/>
      <c r="H164" s="20"/>
      <c r="I164" s="20"/>
      <c r="J164" s="20"/>
      <c r="K164" s="47"/>
      <c r="L164" s="47"/>
      <c r="M164" s="47"/>
      <c r="N164" s="47"/>
      <c r="O164" s="20"/>
      <c r="P164" s="20"/>
      <c r="Q164" s="20"/>
      <c r="R164" s="20"/>
      <c r="S164" s="20"/>
      <c r="T164" s="20"/>
      <c r="U164" s="20"/>
      <c r="V164" s="20"/>
    </row>
    <row r="165" spans="1:22">
      <c r="A165" s="20"/>
      <c r="B165" s="20"/>
      <c r="C165" s="21"/>
      <c r="D165" s="20"/>
      <c r="E165" s="20"/>
      <c r="F165" s="20"/>
      <c r="G165" s="47"/>
      <c r="H165" s="20"/>
      <c r="I165" s="20"/>
      <c r="J165" s="20"/>
      <c r="K165" s="47"/>
      <c r="L165" s="47"/>
      <c r="M165" s="47"/>
      <c r="N165" s="47"/>
      <c r="O165" s="20"/>
      <c r="P165" s="20"/>
      <c r="Q165" s="20"/>
      <c r="R165" s="20"/>
      <c r="S165" s="20"/>
      <c r="T165" s="20"/>
      <c r="U165" s="20"/>
      <c r="V165" s="20"/>
    </row>
    <row r="166" spans="1:22">
      <c r="A166" s="4"/>
      <c r="B166" s="4"/>
      <c r="C166" s="53"/>
      <c r="D166" s="4"/>
      <c r="E166" s="4"/>
      <c r="F166" s="4"/>
      <c r="G166" s="3"/>
      <c r="H166" s="4"/>
      <c r="I166" s="4"/>
      <c r="J166" s="4"/>
      <c r="K166" s="3"/>
      <c r="L166" s="3"/>
      <c r="M166" s="3"/>
      <c r="N166" s="3"/>
      <c r="O166" s="4"/>
      <c r="P166" s="4"/>
      <c r="Q166" s="4"/>
      <c r="R166" s="4"/>
      <c r="S166" s="4"/>
      <c r="T166" s="4"/>
      <c r="U166" s="4"/>
      <c r="V166" s="4"/>
    </row>
    <row r="167" spans="1:22">
      <c r="A167" s="4"/>
      <c r="B167" s="4"/>
      <c r="C167" s="53"/>
      <c r="D167" s="4"/>
      <c r="E167" s="4"/>
      <c r="F167" s="4"/>
      <c r="G167" s="3"/>
      <c r="H167" s="4"/>
      <c r="I167" s="4"/>
      <c r="J167" s="4"/>
      <c r="K167" s="3"/>
      <c r="L167" s="3"/>
      <c r="M167" s="3"/>
      <c r="N167" s="3"/>
      <c r="O167" s="4"/>
      <c r="P167" s="4"/>
      <c r="Q167" s="4"/>
      <c r="R167" s="4"/>
      <c r="S167" s="4"/>
      <c r="T167" s="4"/>
      <c r="U167" s="4"/>
      <c r="V167" s="4"/>
    </row>
    <row r="168" spans="1:22">
      <c r="A168" s="4"/>
      <c r="B168" s="4"/>
      <c r="C168" s="53"/>
      <c r="D168" s="4"/>
      <c r="E168" s="4"/>
      <c r="F168" s="4"/>
      <c r="G168" s="3"/>
      <c r="H168" s="4"/>
      <c r="I168" s="4"/>
      <c r="J168" s="4"/>
      <c r="K168" s="3"/>
      <c r="L168" s="3"/>
      <c r="M168" s="3"/>
      <c r="N168" s="3"/>
      <c r="O168" s="4"/>
      <c r="P168" s="4"/>
      <c r="Q168" s="4"/>
      <c r="R168" s="4"/>
      <c r="S168" s="4"/>
      <c r="T168" s="4"/>
      <c r="U168" s="4"/>
      <c r="V168" s="4"/>
    </row>
    <row r="169" spans="1:22">
      <c r="A169" s="4"/>
      <c r="B169" s="4"/>
      <c r="C169" s="53"/>
      <c r="D169" s="4"/>
      <c r="E169" s="4"/>
      <c r="F169" s="4"/>
      <c r="G169" s="3"/>
      <c r="H169" s="4"/>
      <c r="I169" s="4"/>
      <c r="J169" s="4"/>
      <c r="K169" s="3"/>
      <c r="L169" s="3"/>
      <c r="M169" s="3"/>
      <c r="N169" s="3"/>
      <c r="O169" s="4"/>
      <c r="P169" s="4"/>
      <c r="Q169" s="4"/>
      <c r="R169" s="4"/>
      <c r="S169" s="4"/>
      <c r="T169" s="4"/>
      <c r="U169" s="4"/>
      <c r="V169" s="4"/>
    </row>
    <row r="170" spans="1:22">
      <c r="A170" s="4"/>
      <c r="B170" s="4"/>
      <c r="C170" s="53"/>
      <c r="D170" s="4"/>
      <c r="E170" s="4"/>
      <c r="F170" s="4"/>
      <c r="G170" s="3"/>
      <c r="H170" s="4"/>
      <c r="I170" s="4"/>
      <c r="J170" s="4"/>
      <c r="K170" s="3"/>
      <c r="L170" s="3"/>
      <c r="M170" s="3"/>
      <c r="N170" s="3"/>
      <c r="O170" s="4"/>
      <c r="P170" s="4"/>
      <c r="Q170" s="4"/>
      <c r="R170" s="4"/>
      <c r="S170" s="4"/>
      <c r="T170" s="4"/>
      <c r="U170" s="4"/>
      <c r="V170" s="4"/>
    </row>
    <row r="171" spans="1:22">
      <c r="A171" s="4"/>
      <c r="B171" s="4"/>
      <c r="C171" s="53"/>
      <c r="D171" s="4"/>
      <c r="E171" s="4"/>
      <c r="F171" s="4"/>
      <c r="G171" s="3"/>
      <c r="H171" s="4"/>
      <c r="I171" s="4"/>
      <c r="J171" s="4"/>
      <c r="K171" s="3"/>
      <c r="L171" s="3"/>
      <c r="M171" s="3"/>
      <c r="N171" s="3"/>
      <c r="O171" s="4"/>
      <c r="P171" s="4"/>
      <c r="Q171" s="4"/>
      <c r="R171" s="4"/>
      <c r="S171" s="4"/>
      <c r="T171" s="4"/>
      <c r="U171" s="4"/>
      <c r="V171" s="4"/>
    </row>
    <row r="172" spans="1:22">
      <c r="A172" s="4"/>
      <c r="B172" s="4"/>
      <c r="C172" s="53"/>
      <c r="D172" s="4"/>
      <c r="E172" s="4"/>
      <c r="F172" s="4"/>
      <c r="G172" s="3"/>
      <c r="H172" s="4"/>
      <c r="I172" s="4"/>
      <c r="J172" s="4"/>
      <c r="K172" s="3"/>
      <c r="L172" s="3"/>
      <c r="M172" s="3"/>
      <c r="N172" s="3"/>
      <c r="O172" s="4"/>
      <c r="P172" s="4"/>
      <c r="Q172" s="4"/>
      <c r="R172" s="4"/>
      <c r="S172" s="4"/>
      <c r="T172" s="4"/>
      <c r="U172" s="4"/>
      <c r="V172" s="4"/>
    </row>
    <row r="173" spans="1:22">
      <c r="A173" s="4"/>
      <c r="B173" s="4"/>
      <c r="C173" s="53"/>
      <c r="D173" s="4"/>
      <c r="E173" s="4"/>
      <c r="F173" s="4"/>
      <c r="G173" s="3"/>
      <c r="H173" s="4"/>
      <c r="I173" s="4"/>
      <c r="J173" s="4"/>
      <c r="K173" s="3"/>
      <c r="L173" s="3"/>
      <c r="M173" s="3"/>
      <c r="N173" s="3"/>
      <c r="O173" s="4"/>
      <c r="P173" s="4"/>
      <c r="Q173" s="4"/>
      <c r="R173" s="4"/>
      <c r="S173" s="4"/>
      <c r="T173" s="4"/>
      <c r="U173" s="4"/>
      <c r="V173" s="4"/>
    </row>
    <row r="174" spans="1:22">
      <c r="A174" s="4"/>
      <c r="B174" s="4"/>
      <c r="C174" s="53"/>
      <c r="D174" s="4"/>
      <c r="E174" s="4"/>
      <c r="F174" s="4"/>
      <c r="G174" s="3"/>
      <c r="H174" s="4"/>
      <c r="I174" s="4"/>
      <c r="J174" s="4"/>
      <c r="K174" s="3"/>
      <c r="L174" s="3"/>
      <c r="M174" s="3"/>
      <c r="N174" s="3"/>
      <c r="O174" s="4"/>
      <c r="P174" s="4"/>
      <c r="Q174" s="4"/>
      <c r="R174" s="4"/>
      <c r="S174" s="4"/>
      <c r="T174" s="4"/>
      <c r="U174" s="4"/>
      <c r="V174" s="4"/>
    </row>
    <row r="175" spans="1:22">
      <c r="A175" s="4"/>
      <c r="B175" s="4"/>
      <c r="C175" s="53"/>
      <c r="D175" s="4"/>
      <c r="E175" s="4"/>
      <c r="F175" s="4"/>
      <c r="G175" s="3"/>
      <c r="H175" s="4"/>
      <c r="I175" s="4"/>
      <c r="J175" s="4"/>
      <c r="K175" s="3"/>
      <c r="L175" s="3"/>
      <c r="M175" s="3"/>
      <c r="N175" s="3"/>
      <c r="O175" s="4"/>
      <c r="P175" s="4"/>
      <c r="Q175" s="4"/>
      <c r="R175" s="4"/>
      <c r="S175" s="4"/>
      <c r="T175" s="4"/>
      <c r="U175" s="4"/>
      <c r="V175" s="4"/>
    </row>
    <row r="176" spans="1:22">
      <c r="A176" s="4"/>
      <c r="B176" s="4"/>
      <c r="C176" s="53"/>
      <c r="D176" s="4"/>
      <c r="E176" s="4"/>
      <c r="F176" s="4"/>
      <c r="G176" s="3"/>
      <c r="H176" s="4"/>
      <c r="I176" s="4"/>
      <c r="J176" s="4"/>
      <c r="K176" s="3"/>
      <c r="L176" s="3"/>
      <c r="M176" s="3"/>
      <c r="N176" s="3"/>
      <c r="O176" s="4"/>
      <c r="P176" s="4"/>
      <c r="Q176" s="4"/>
      <c r="R176" s="4"/>
      <c r="S176" s="4"/>
      <c r="T176" s="4"/>
      <c r="U176" s="4"/>
      <c r="V176" s="4"/>
    </row>
    <row r="177" spans="1:22">
      <c r="A177" s="4"/>
      <c r="B177" s="4"/>
      <c r="C177" s="53"/>
      <c r="D177" s="4"/>
      <c r="E177" s="4"/>
      <c r="F177" s="4"/>
      <c r="G177" s="3"/>
      <c r="H177" s="4"/>
      <c r="I177" s="4"/>
      <c r="J177" s="4"/>
      <c r="K177" s="3"/>
      <c r="L177" s="3"/>
      <c r="M177" s="3"/>
      <c r="N177" s="3"/>
      <c r="O177" s="4"/>
      <c r="P177" s="4"/>
      <c r="Q177" s="4"/>
      <c r="R177" s="4"/>
      <c r="S177" s="4"/>
      <c r="T177" s="4"/>
      <c r="U177" s="4"/>
      <c r="V177" s="4"/>
    </row>
    <row r="178" spans="1:22">
      <c r="A178" s="4"/>
      <c r="B178" s="4"/>
      <c r="C178" s="53"/>
      <c r="D178" s="4"/>
      <c r="E178" s="4"/>
      <c r="F178" s="4"/>
      <c r="G178" s="3"/>
      <c r="H178" s="4"/>
      <c r="I178" s="4"/>
      <c r="J178" s="4"/>
      <c r="K178" s="3"/>
      <c r="L178" s="3"/>
      <c r="M178" s="3"/>
      <c r="N178" s="3"/>
      <c r="O178" s="4"/>
      <c r="P178" s="4"/>
      <c r="Q178" s="4"/>
      <c r="R178" s="4"/>
      <c r="S178" s="4"/>
      <c r="T178" s="4"/>
      <c r="U178" s="4"/>
      <c r="V178" s="4"/>
    </row>
    <row r="179" spans="1:22">
      <c r="A179" s="4"/>
      <c r="B179" s="4"/>
      <c r="C179" s="53"/>
      <c r="D179" s="4"/>
      <c r="E179" s="4"/>
      <c r="F179" s="4"/>
      <c r="G179" s="3"/>
      <c r="H179" s="4"/>
      <c r="I179" s="4"/>
      <c r="J179" s="4"/>
      <c r="K179" s="3"/>
      <c r="L179" s="3"/>
      <c r="M179" s="3"/>
      <c r="N179" s="3"/>
      <c r="O179" s="4"/>
      <c r="P179" s="4"/>
      <c r="Q179" s="4"/>
      <c r="R179" s="4"/>
      <c r="S179" s="4"/>
      <c r="T179" s="4"/>
      <c r="U179" s="4"/>
      <c r="V179" s="4"/>
    </row>
    <row r="180" spans="1:22">
      <c r="A180" s="4"/>
      <c r="B180" s="4"/>
      <c r="C180" s="53"/>
      <c r="D180" s="4"/>
      <c r="E180" s="4"/>
      <c r="F180" s="4"/>
      <c r="G180" s="3"/>
      <c r="H180" s="4"/>
      <c r="I180" s="4"/>
      <c r="J180" s="4"/>
      <c r="K180" s="3"/>
      <c r="L180" s="3"/>
      <c r="M180" s="3"/>
      <c r="N180" s="3"/>
      <c r="O180" s="4"/>
      <c r="P180" s="4"/>
      <c r="Q180" s="4"/>
      <c r="R180" s="4"/>
      <c r="S180" s="4"/>
      <c r="T180" s="4"/>
      <c r="U180" s="4"/>
      <c r="V180" s="4"/>
    </row>
    <row r="181" spans="1:22">
      <c r="A181" s="4"/>
      <c r="B181" s="4"/>
      <c r="C181" s="53"/>
      <c r="D181" s="4"/>
      <c r="E181" s="4"/>
      <c r="F181" s="4"/>
      <c r="G181" s="3"/>
      <c r="H181" s="4"/>
      <c r="I181" s="4"/>
      <c r="J181" s="4"/>
      <c r="K181" s="3"/>
      <c r="L181" s="3"/>
      <c r="M181" s="3"/>
      <c r="N181" s="3"/>
      <c r="O181" s="4"/>
      <c r="P181" s="4"/>
      <c r="Q181" s="4"/>
      <c r="R181" s="4"/>
      <c r="S181" s="4"/>
      <c r="T181" s="4"/>
      <c r="U181" s="4"/>
      <c r="V181" s="4"/>
    </row>
    <row r="182" spans="1:22">
      <c r="A182" s="4"/>
      <c r="B182" s="4"/>
      <c r="C182" s="53"/>
      <c r="D182" s="4"/>
      <c r="E182" s="4"/>
      <c r="F182" s="4"/>
      <c r="G182" s="3"/>
      <c r="H182" s="4"/>
      <c r="I182" s="4"/>
      <c r="J182" s="4"/>
      <c r="K182" s="3"/>
      <c r="L182" s="3"/>
      <c r="M182" s="3"/>
      <c r="N182" s="3"/>
      <c r="O182" s="4"/>
      <c r="P182" s="4"/>
      <c r="Q182" s="4"/>
      <c r="R182" s="4"/>
      <c r="S182" s="4"/>
      <c r="T182" s="4"/>
      <c r="U182" s="4"/>
      <c r="V182" s="4"/>
    </row>
    <row r="183" spans="1:22">
      <c r="A183" s="4"/>
      <c r="B183" s="4"/>
      <c r="C183" s="53"/>
      <c r="D183" s="4"/>
      <c r="E183" s="4"/>
      <c r="F183" s="4"/>
      <c r="G183" s="3"/>
      <c r="H183" s="4"/>
      <c r="I183" s="4"/>
      <c r="J183" s="4"/>
      <c r="K183" s="3"/>
      <c r="L183" s="3"/>
      <c r="M183" s="3"/>
      <c r="N183" s="3"/>
      <c r="O183" s="4"/>
      <c r="P183" s="4"/>
      <c r="Q183" s="4"/>
      <c r="R183" s="4"/>
      <c r="S183" s="4"/>
      <c r="T183" s="4"/>
      <c r="U183" s="4"/>
      <c r="V183" s="4"/>
    </row>
    <row r="184" spans="1:22">
      <c r="A184" s="4"/>
      <c r="B184" s="4"/>
      <c r="C184" s="53"/>
      <c r="D184" s="4"/>
      <c r="E184" s="4"/>
      <c r="F184" s="4"/>
      <c r="G184" s="3"/>
      <c r="H184" s="4"/>
      <c r="I184" s="4"/>
      <c r="J184" s="4"/>
      <c r="K184" s="3"/>
      <c r="L184" s="3"/>
      <c r="M184" s="3"/>
      <c r="N184" s="3"/>
      <c r="O184" s="4"/>
      <c r="P184" s="4"/>
      <c r="Q184" s="4"/>
      <c r="R184" s="4"/>
      <c r="S184" s="4"/>
      <c r="T184" s="4"/>
      <c r="U184" s="4"/>
      <c r="V184" s="4"/>
    </row>
    <row r="185" spans="1:22">
      <c r="A185" s="4"/>
      <c r="B185" s="4"/>
      <c r="C185" s="53"/>
      <c r="D185" s="4"/>
      <c r="E185" s="4"/>
      <c r="F185" s="4"/>
      <c r="G185" s="3"/>
      <c r="H185" s="4"/>
      <c r="I185" s="4"/>
      <c r="J185" s="4"/>
      <c r="K185" s="3"/>
      <c r="L185" s="3"/>
      <c r="M185" s="3"/>
      <c r="N185" s="3"/>
      <c r="O185" s="4"/>
      <c r="P185" s="4"/>
      <c r="Q185" s="4"/>
      <c r="R185" s="4"/>
      <c r="S185" s="4"/>
      <c r="T185" s="4"/>
      <c r="U185" s="4"/>
      <c r="V185" s="4"/>
    </row>
    <row r="186" spans="1:22">
      <c r="A186" s="4"/>
      <c r="B186" s="4"/>
      <c r="C186" s="53"/>
      <c r="D186" s="4"/>
      <c r="E186" s="4"/>
      <c r="F186" s="4"/>
      <c r="G186" s="3"/>
      <c r="H186" s="4"/>
      <c r="I186" s="4"/>
      <c r="J186" s="4"/>
      <c r="K186" s="3"/>
      <c r="L186" s="3"/>
      <c r="M186" s="3"/>
      <c r="N186" s="3"/>
      <c r="O186" s="4"/>
      <c r="P186" s="4"/>
      <c r="Q186" s="4"/>
      <c r="R186" s="4"/>
      <c r="S186" s="4"/>
      <c r="T186" s="4"/>
      <c r="U186" s="4"/>
      <c r="V186" s="4"/>
    </row>
    <row r="187" spans="1:22">
      <c r="A187" s="4"/>
      <c r="B187" s="4"/>
      <c r="C187" s="53"/>
      <c r="D187" s="4"/>
      <c r="E187" s="4"/>
      <c r="F187" s="4"/>
      <c r="G187" s="3"/>
      <c r="H187" s="4"/>
      <c r="I187" s="4"/>
      <c r="J187" s="4"/>
      <c r="K187" s="3"/>
      <c r="L187" s="3"/>
      <c r="M187" s="3"/>
      <c r="N187" s="3"/>
      <c r="O187" s="4"/>
      <c r="P187" s="4"/>
      <c r="Q187" s="4"/>
      <c r="R187" s="4"/>
      <c r="S187" s="4"/>
      <c r="T187" s="4"/>
      <c r="U187" s="4"/>
      <c r="V187" s="4"/>
    </row>
    <row r="188" spans="1:22">
      <c r="A188" s="4"/>
      <c r="B188" s="4"/>
      <c r="C188" s="53"/>
      <c r="D188" s="4"/>
      <c r="E188" s="4"/>
      <c r="F188" s="4"/>
      <c r="G188" s="3"/>
      <c r="H188" s="4"/>
      <c r="I188" s="4"/>
      <c r="J188" s="4"/>
      <c r="K188" s="3"/>
      <c r="L188" s="3"/>
      <c r="M188" s="3"/>
      <c r="N188" s="3"/>
      <c r="O188" s="4"/>
      <c r="P188" s="4"/>
      <c r="Q188" s="4"/>
      <c r="R188" s="4"/>
      <c r="S188" s="4"/>
      <c r="T188" s="4"/>
      <c r="U188" s="4"/>
      <c r="V188" s="4"/>
    </row>
    <row r="189" spans="1:22">
      <c r="A189" s="4"/>
      <c r="B189" s="4"/>
      <c r="C189" s="53"/>
      <c r="D189" s="4"/>
      <c r="E189" s="4"/>
      <c r="F189" s="4"/>
      <c r="G189" s="3"/>
      <c r="H189" s="4"/>
      <c r="I189" s="4"/>
      <c r="J189" s="4"/>
      <c r="K189" s="3"/>
      <c r="L189" s="3"/>
      <c r="M189" s="3"/>
      <c r="N189" s="3"/>
      <c r="O189" s="4"/>
      <c r="P189" s="4"/>
      <c r="Q189" s="4"/>
      <c r="R189" s="4"/>
      <c r="S189" s="4"/>
      <c r="T189" s="4"/>
      <c r="U189" s="4"/>
      <c r="V189" s="4"/>
    </row>
    <row r="190" spans="1:22">
      <c r="A190" s="4"/>
      <c r="B190" s="4"/>
      <c r="C190" s="53"/>
      <c r="D190" s="4"/>
      <c r="E190" s="4"/>
      <c r="F190" s="4"/>
      <c r="G190" s="3"/>
      <c r="H190" s="4"/>
      <c r="I190" s="4"/>
      <c r="J190" s="4"/>
      <c r="K190" s="3"/>
      <c r="L190" s="3"/>
      <c r="M190" s="3"/>
      <c r="N190" s="3"/>
      <c r="O190" s="4"/>
      <c r="P190" s="4"/>
      <c r="Q190" s="4"/>
      <c r="R190" s="4"/>
      <c r="S190" s="4"/>
      <c r="T190" s="4"/>
      <c r="U190" s="4"/>
      <c r="V190" s="4"/>
    </row>
    <row r="191" spans="1:22">
      <c r="A191" s="4"/>
      <c r="B191" s="4"/>
      <c r="C191" s="53"/>
      <c r="D191" s="4"/>
      <c r="E191" s="4"/>
      <c r="F191" s="4"/>
      <c r="G191" s="3"/>
      <c r="H191" s="4"/>
      <c r="I191" s="4"/>
      <c r="J191" s="4"/>
      <c r="K191" s="3"/>
      <c r="L191" s="3"/>
      <c r="M191" s="3"/>
      <c r="N191" s="3"/>
      <c r="O191" s="4"/>
      <c r="P191" s="4"/>
      <c r="Q191" s="4"/>
      <c r="R191" s="4"/>
      <c r="S191" s="4"/>
      <c r="T191" s="4"/>
      <c r="U191" s="4"/>
      <c r="V191" s="4"/>
    </row>
    <row r="192" spans="1:22">
      <c r="A192" s="4"/>
      <c r="B192" s="4"/>
      <c r="C192" s="53"/>
      <c r="D192" s="4"/>
      <c r="E192" s="4"/>
      <c r="F192" s="4"/>
      <c r="G192" s="3"/>
      <c r="H192" s="4"/>
      <c r="I192" s="4"/>
      <c r="J192" s="4"/>
      <c r="K192" s="3"/>
      <c r="L192" s="3"/>
      <c r="M192" s="3"/>
      <c r="N192" s="3"/>
      <c r="O192" s="4"/>
      <c r="P192" s="4"/>
      <c r="Q192" s="4"/>
      <c r="R192" s="4"/>
      <c r="S192" s="4"/>
      <c r="T192" s="4"/>
      <c r="U192" s="4"/>
      <c r="V192" s="4"/>
    </row>
    <row r="193" spans="1:22">
      <c r="A193" s="4"/>
      <c r="B193" s="4"/>
      <c r="C193" s="53"/>
      <c r="D193" s="4"/>
      <c r="E193" s="4"/>
      <c r="F193" s="4"/>
      <c r="G193" s="3"/>
      <c r="H193" s="4"/>
      <c r="I193" s="4"/>
      <c r="J193" s="4"/>
      <c r="K193" s="3"/>
      <c r="L193" s="3"/>
      <c r="M193" s="3"/>
      <c r="N193" s="3"/>
      <c r="O193" s="4"/>
      <c r="P193" s="4"/>
      <c r="Q193" s="4"/>
      <c r="R193" s="4"/>
      <c r="S193" s="4"/>
      <c r="T193" s="4"/>
      <c r="U193" s="4"/>
      <c r="V193" s="4"/>
    </row>
    <row r="194" spans="1:22">
      <c r="A194" s="4"/>
      <c r="B194" s="4"/>
      <c r="C194" s="53"/>
      <c r="D194" s="4"/>
      <c r="E194" s="4"/>
      <c r="F194" s="4"/>
      <c r="G194" s="3"/>
      <c r="H194" s="4"/>
      <c r="I194" s="4"/>
      <c r="J194" s="4"/>
      <c r="K194" s="3"/>
      <c r="L194" s="3"/>
      <c r="M194" s="3"/>
      <c r="N194" s="3"/>
      <c r="O194" s="4"/>
      <c r="P194" s="4"/>
      <c r="Q194" s="4"/>
      <c r="R194" s="4"/>
      <c r="S194" s="4"/>
      <c r="T194" s="4"/>
      <c r="U194" s="4"/>
      <c r="V194" s="4"/>
    </row>
    <row r="195" spans="1:22">
      <c r="A195" s="4"/>
      <c r="B195" s="4"/>
      <c r="C195" s="53"/>
      <c r="D195" s="4"/>
      <c r="E195" s="4"/>
      <c r="F195" s="4"/>
      <c r="G195" s="3"/>
      <c r="H195" s="4"/>
      <c r="I195" s="4"/>
      <c r="J195" s="4"/>
      <c r="K195" s="3"/>
      <c r="L195" s="3"/>
      <c r="M195" s="3"/>
      <c r="N195" s="3"/>
      <c r="O195" s="4"/>
      <c r="P195" s="4"/>
      <c r="Q195" s="4"/>
      <c r="R195" s="4"/>
      <c r="S195" s="4"/>
      <c r="T195" s="4"/>
      <c r="U195" s="4"/>
      <c r="V195" s="4"/>
    </row>
    <row r="196" spans="1:22">
      <c r="A196" s="4"/>
      <c r="B196" s="4"/>
      <c r="C196" s="53"/>
      <c r="D196" s="4"/>
      <c r="E196" s="4"/>
      <c r="F196" s="4"/>
      <c r="G196" s="3"/>
      <c r="H196" s="4"/>
      <c r="I196" s="4"/>
      <c r="J196" s="4"/>
      <c r="K196" s="3"/>
      <c r="L196" s="3"/>
      <c r="M196" s="3"/>
      <c r="N196" s="3"/>
      <c r="O196" s="4"/>
      <c r="P196" s="4"/>
      <c r="Q196" s="4"/>
      <c r="R196" s="4"/>
      <c r="S196" s="4"/>
      <c r="T196" s="4"/>
      <c r="U196" s="4"/>
      <c r="V196" s="4"/>
    </row>
    <row r="197" spans="1:22">
      <c r="A197" s="4"/>
      <c r="B197" s="4"/>
      <c r="C197" s="53"/>
      <c r="D197" s="4"/>
      <c r="E197" s="4"/>
      <c r="F197" s="4"/>
      <c r="G197" s="3"/>
      <c r="H197" s="4"/>
      <c r="I197" s="4"/>
      <c r="J197" s="4"/>
      <c r="K197" s="3"/>
      <c r="L197" s="3"/>
      <c r="M197" s="3"/>
      <c r="N197" s="3"/>
      <c r="O197" s="4"/>
      <c r="P197" s="4"/>
      <c r="Q197" s="4"/>
      <c r="R197" s="4"/>
      <c r="S197" s="4"/>
      <c r="T197" s="4"/>
      <c r="U197" s="4"/>
      <c r="V197" s="4"/>
    </row>
    <row r="198" spans="1:22">
      <c r="A198" s="4"/>
      <c r="B198" s="4"/>
      <c r="C198" s="53"/>
      <c r="D198" s="4"/>
      <c r="E198" s="4"/>
      <c r="F198" s="4"/>
      <c r="G198" s="3"/>
      <c r="H198" s="4"/>
      <c r="I198" s="4"/>
      <c r="J198" s="4"/>
      <c r="K198" s="3"/>
      <c r="L198" s="3"/>
      <c r="M198" s="3"/>
      <c r="N198" s="3"/>
      <c r="O198" s="4"/>
      <c r="P198" s="4"/>
      <c r="Q198" s="4"/>
      <c r="R198" s="4"/>
      <c r="S198" s="4"/>
      <c r="T198" s="4"/>
      <c r="U198" s="4"/>
      <c r="V198" s="4"/>
    </row>
    <row r="199" spans="1:22">
      <c r="A199" s="4"/>
      <c r="B199" s="4"/>
      <c r="C199" s="53"/>
      <c r="D199" s="4"/>
      <c r="E199" s="4"/>
      <c r="F199" s="4"/>
      <c r="G199" s="3"/>
      <c r="H199" s="4"/>
      <c r="I199" s="4"/>
      <c r="J199" s="4"/>
      <c r="K199" s="3"/>
      <c r="L199" s="3"/>
      <c r="M199" s="3"/>
      <c r="N199" s="3"/>
      <c r="O199" s="4"/>
      <c r="P199" s="4"/>
      <c r="Q199" s="4"/>
      <c r="R199" s="4"/>
      <c r="S199" s="4"/>
      <c r="T199" s="4"/>
      <c r="U199" s="4"/>
      <c r="V199" s="4"/>
    </row>
    <row r="200" spans="1:22">
      <c r="A200" s="4"/>
      <c r="B200" s="4"/>
      <c r="C200" s="53"/>
      <c r="D200" s="4"/>
      <c r="E200" s="4"/>
      <c r="F200" s="4"/>
      <c r="G200" s="3"/>
      <c r="H200" s="4"/>
      <c r="I200" s="4"/>
      <c r="J200" s="4"/>
      <c r="K200" s="3"/>
      <c r="L200" s="3"/>
      <c r="M200" s="3"/>
      <c r="N200" s="3"/>
      <c r="O200" s="4"/>
      <c r="P200" s="4"/>
      <c r="Q200" s="4"/>
      <c r="R200" s="4"/>
      <c r="S200" s="4"/>
      <c r="T200" s="4"/>
      <c r="U200" s="4"/>
      <c r="V200" s="4"/>
    </row>
    <row r="201" spans="1:22">
      <c r="A201" s="4"/>
      <c r="B201" s="4"/>
      <c r="C201" s="53"/>
      <c r="D201" s="4"/>
      <c r="E201" s="4"/>
      <c r="F201" s="4"/>
      <c r="G201" s="3"/>
      <c r="H201" s="4"/>
      <c r="I201" s="4"/>
      <c r="J201" s="4"/>
      <c r="K201" s="3"/>
      <c r="L201" s="3"/>
      <c r="M201" s="3"/>
      <c r="N201" s="3"/>
      <c r="O201" s="4"/>
      <c r="P201" s="4"/>
      <c r="Q201" s="4"/>
      <c r="R201" s="4"/>
      <c r="S201" s="4"/>
      <c r="T201" s="4"/>
      <c r="U201" s="4"/>
      <c r="V201" s="4"/>
    </row>
    <row r="202" spans="1:22">
      <c r="A202" s="4"/>
      <c r="B202" s="4"/>
      <c r="C202" s="53"/>
      <c r="D202" s="4"/>
      <c r="E202" s="4"/>
      <c r="F202" s="4"/>
      <c r="G202" s="3"/>
      <c r="H202" s="4"/>
      <c r="I202" s="4"/>
      <c r="J202" s="4"/>
      <c r="K202" s="3"/>
      <c r="L202" s="3"/>
      <c r="M202" s="3"/>
      <c r="N202" s="3"/>
      <c r="O202" s="4"/>
      <c r="P202" s="4"/>
      <c r="Q202" s="4"/>
      <c r="R202" s="4"/>
      <c r="S202" s="4"/>
      <c r="T202" s="4"/>
      <c r="U202" s="4"/>
      <c r="V202" s="4"/>
    </row>
    <row r="203" spans="1:22">
      <c r="A203" s="4"/>
      <c r="B203" s="4"/>
      <c r="C203" s="53"/>
      <c r="D203" s="4"/>
      <c r="E203" s="4"/>
      <c r="F203" s="4"/>
      <c r="G203" s="3"/>
      <c r="H203" s="4"/>
      <c r="I203" s="4"/>
      <c r="J203" s="4"/>
      <c r="K203" s="3"/>
      <c r="L203" s="3"/>
      <c r="M203" s="3"/>
      <c r="N203" s="3"/>
      <c r="O203" s="4"/>
      <c r="P203" s="4"/>
      <c r="Q203" s="4"/>
      <c r="R203" s="4"/>
      <c r="S203" s="4"/>
      <c r="T203" s="4"/>
      <c r="U203" s="4"/>
      <c r="V203" s="4"/>
    </row>
    <row r="204" spans="1:22">
      <c r="A204" s="4"/>
      <c r="B204" s="4"/>
      <c r="C204" s="53"/>
      <c r="D204" s="4"/>
      <c r="E204" s="4"/>
      <c r="F204" s="4"/>
      <c r="G204" s="3"/>
      <c r="H204" s="4"/>
      <c r="I204" s="4"/>
      <c r="J204" s="4"/>
      <c r="K204" s="3"/>
      <c r="L204" s="3"/>
      <c r="M204" s="3"/>
      <c r="N204" s="3"/>
      <c r="O204" s="4"/>
      <c r="P204" s="4"/>
      <c r="Q204" s="4"/>
      <c r="R204" s="4"/>
      <c r="S204" s="4"/>
      <c r="T204" s="4"/>
      <c r="U204" s="4"/>
      <c r="V204" s="4"/>
    </row>
    <row r="205" spans="1:22">
      <c r="A205" s="4"/>
      <c r="B205" s="4"/>
      <c r="C205" s="53"/>
      <c r="D205" s="4"/>
      <c r="E205" s="4"/>
      <c r="F205" s="4"/>
      <c r="G205" s="3"/>
      <c r="H205" s="4"/>
      <c r="I205" s="4"/>
      <c r="J205" s="4"/>
      <c r="K205" s="3"/>
      <c r="L205" s="3"/>
      <c r="M205" s="3"/>
      <c r="N205" s="3"/>
      <c r="O205" s="4"/>
      <c r="P205" s="4"/>
      <c r="Q205" s="4"/>
      <c r="R205" s="4"/>
      <c r="S205" s="4"/>
      <c r="T205" s="4"/>
      <c r="U205" s="4"/>
      <c r="V205" s="4"/>
    </row>
    <row r="206" spans="1:22">
      <c r="A206" s="4"/>
      <c r="B206" s="4"/>
      <c r="C206" s="53"/>
      <c r="D206" s="4"/>
      <c r="E206" s="4"/>
      <c r="F206" s="4"/>
      <c r="G206" s="3"/>
      <c r="H206" s="4"/>
      <c r="I206" s="4"/>
      <c r="J206" s="4"/>
      <c r="K206" s="3"/>
      <c r="L206" s="3"/>
      <c r="M206" s="3"/>
      <c r="N206" s="3"/>
      <c r="O206" s="4"/>
      <c r="P206" s="4"/>
      <c r="Q206" s="4"/>
      <c r="R206" s="4"/>
      <c r="S206" s="4"/>
      <c r="T206" s="4"/>
      <c r="U206" s="4"/>
      <c r="V206" s="4"/>
    </row>
    <row r="207" spans="1:22">
      <c r="A207" s="4"/>
      <c r="B207" s="4"/>
      <c r="C207" s="53"/>
      <c r="D207" s="4"/>
      <c r="E207" s="4"/>
      <c r="F207" s="4"/>
      <c r="G207" s="3"/>
      <c r="H207" s="4"/>
      <c r="I207" s="4"/>
      <c r="J207" s="4"/>
      <c r="K207" s="3"/>
      <c r="L207" s="3"/>
      <c r="M207" s="3"/>
      <c r="N207" s="3"/>
      <c r="O207" s="4"/>
      <c r="P207" s="4"/>
      <c r="Q207" s="4"/>
      <c r="R207" s="4"/>
      <c r="S207" s="4"/>
      <c r="T207" s="4"/>
      <c r="U207" s="4"/>
      <c r="V207" s="4"/>
    </row>
    <row r="208" spans="1:22">
      <c r="A208" s="4"/>
      <c r="B208" s="4"/>
      <c r="C208" s="53"/>
      <c r="D208" s="4"/>
      <c r="E208" s="4"/>
      <c r="F208" s="4"/>
      <c r="G208" s="3"/>
      <c r="H208" s="4"/>
      <c r="I208" s="4"/>
      <c r="J208" s="4"/>
      <c r="K208" s="3"/>
      <c r="L208" s="3"/>
      <c r="M208" s="3"/>
      <c r="N208" s="3"/>
      <c r="O208" s="4"/>
      <c r="P208" s="4"/>
      <c r="Q208" s="4"/>
      <c r="R208" s="4"/>
      <c r="S208" s="4"/>
      <c r="T208" s="4"/>
      <c r="U208" s="4"/>
      <c r="V208" s="4"/>
    </row>
    <row r="209" spans="1:22">
      <c r="A209" s="4"/>
      <c r="B209" s="4"/>
      <c r="C209" s="53"/>
      <c r="D209" s="4"/>
      <c r="E209" s="4"/>
      <c r="F209" s="4"/>
      <c r="G209" s="3"/>
      <c r="H209" s="4"/>
      <c r="I209" s="4"/>
      <c r="J209" s="4"/>
      <c r="K209" s="3"/>
      <c r="L209" s="3"/>
      <c r="M209" s="3"/>
      <c r="N209" s="3"/>
      <c r="O209" s="4"/>
      <c r="P209" s="4"/>
      <c r="Q209" s="4"/>
      <c r="R209" s="4"/>
      <c r="S209" s="4"/>
      <c r="T209" s="4"/>
      <c r="U209" s="4"/>
      <c r="V209" s="4"/>
    </row>
    <row r="210" spans="1:22">
      <c r="A210" s="4"/>
      <c r="B210" s="4"/>
      <c r="C210" s="53"/>
      <c r="D210" s="4"/>
      <c r="E210" s="4"/>
      <c r="F210" s="4"/>
      <c r="G210" s="3"/>
      <c r="H210" s="4"/>
      <c r="I210" s="4"/>
      <c r="J210" s="4"/>
      <c r="K210" s="3"/>
      <c r="L210" s="3"/>
      <c r="M210" s="3"/>
      <c r="N210" s="3"/>
      <c r="O210" s="4"/>
      <c r="P210" s="4"/>
      <c r="Q210" s="4"/>
      <c r="R210" s="4"/>
      <c r="S210" s="4"/>
      <c r="T210" s="4"/>
      <c r="U210" s="4"/>
      <c r="V210" s="4"/>
    </row>
    <row r="211" spans="1:22">
      <c r="A211" s="4"/>
      <c r="B211" s="4"/>
      <c r="C211" s="53"/>
      <c r="D211" s="4"/>
      <c r="E211" s="4"/>
      <c r="F211" s="4"/>
      <c r="G211" s="3"/>
      <c r="H211" s="4"/>
      <c r="I211" s="4"/>
      <c r="J211" s="4"/>
      <c r="K211" s="3"/>
      <c r="L211" s="3"/>
      <c r="M211" s="3"/>
      <c r="N211" s="3"/>
      <c r="O211" s="4"/>
      <c r="P211" s="4"/>
      <c r="Q211" s="4"/>
      <c r="R211" s="4"/>
      <c r="S211" s="4"/>
      <c r="T211" s="4"/>
      <c r="U211" s="4"/>
      <c r="V211" s="4"/>
    </row>
    <row r="212" spans="1:22">
      <c r="A212" s="4"/>
      <c r="B212" s="4"/>
      <c r="C212" s="53"/>
      <c r="D212" s="4"/>
      <c r="E212" s="4"/>
      <c r="F212" s="4"/>
      <c r="G212" s="3"/>
      <c r="H212" s="4"/>
      <c r="I212" s="4"/>
      <c r="J212" s="4"/>
      <c r="K212" s="3"/>
      <c r="L212" s="3"/>
      <c r="M212" s="3"/>
      <c r="N212" s="3"/>
      <c r="O212" s="4"/>
      <c r="P212" s="4"/>
      <c r="Q212" s="4"/>
      <c r="R212" s="4"/>
      <c r="S212" s="4"/>
      <c r="T212" s="4"/>
      <c r="U212" s="4"/>
      <c r="V212" s="4"/>
    </row>
    <row r="213" spans="1:22">
      <c r="A213" s="4"/>
      <c r="B213" s="4"/>
      <c r="C213" s="53"/>
      <c r="D213" s="4"/>
      <c r="E213" s="4"/>
      <c r="F213" s="4"/>
      <c r="G213" s="3"/>
      <c r="H213" s="4"/>
      <c r="I213" s="4"/>
      <c r="J213" s="4"/>
      <c r="K213" s="3"/>
      <c r="L213" s="3"/>
      <c r="M213" s="3"/>
      <c r="N213" s="3"/>
      <c r="O213" s="4"/>
      <c r="P213" s="4"/>
      <c r="Q213" s="4"/>
      <c r="R213" s="4"/>
      <c r="S213" s="4"/>
      <c r="T213" s="4"/>
      <c r="U213" s="4"/>
      <c r="V213" s="4"/>
    </row>
    <row r="214" spans="1:22">
      <c r="A214" s="4"/>
      <c r="B214" s="4"/>
      <c r="C214" s="53"/>
      <c r="D214" s="4"/>
      <c r="E214" s="4"/>
      <c r="F214" s="4"/>
      <c r="G214" s="3"/>
      <c r="H214" s="4"/>
      <c r="I214" s="4"/>
      <c r="J214" s="4"/>
      <c r="K214" s="3"/>
      <c r="L214" s="3"/>
      <c r="M214" s="3"/>
      <c r="N214" s="3"/>
      <c r="O214" s="4"/>
      <c r="P214" s="4"/>
      <c r="Q214" s="4"/>
      <c r="R214" s="4"/>
      <c r="S214" s="4"/>
      <c r="T214" s="4"/>
      <c r="U214" s="4"/>
      <c r="V214" s="4"/>
    </row>
    <row r="215" spans="1:22">
      <c r="A215" s="4"/>
      <c r="B215" s="4"/>
      <c r="C215" s="53"/>
      <c r="D215" s="4"/>
      <c r="E215" s="4"/>
      <c r="F215" s="4"/>
      <c r="G215" s="3"/>
      <c r="H215" s="4"/>
      <c r="I215" s="4"/>
      <c r="J215" s="4"/>
      <c r="K215" s="3"/>
      <c r="L215" s="3"/>
      <c r="M215" s="3"/>
      <c r="N215" s="3"/>
      <c r="O215" s="4"/>
      <c r="P215" s="4"/>
      <c r="Q215" s="4"/>
      <c r="R215" s="4"/>
      <c r="S215" s="4"/>
      <c r="T215" s="4"/>
      <c r="U215" s="4"/>
      <c r="V215" s="4"/>
    </row>
    <row r="216" spans="1:22">
      <c r="A216" s="4"/>
      <c r="B216" s="4"/>
      <c r="C216" s="53"/>
      <c r="D216" s="4"/>
      <c r="E216" s="4"/>
      <c r="F216" s="4"/>
      <c r="G216" s="3"/>
      <c r="H216" s="4"/>
      <c r="I216" s="4"/>
      <c r="J216" s="4"/>
      <c r="K216" s="3"/>
      <c r="L216" s="3"/>
      <c r="M216" s="3"/>
      <c r="N216" s="3"/>
      <c r="O216" s="4"/>
      <c r="P216" s="4"/>
      <c r="Q216" s="4"/>
      <c r="R216" s="4"/>
      <c r="S216" s="4"/>
      <c r="T216" s="4"/>
      <c r="U216" s="4"/>
      <c r="V216" s="4"/>
    </row>
  </sheetData>
  <autoFilter ref="A65:K114" xr:uid="{00000000-0001-0000-0100-000000000000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94">
    <mergeCell ref="A111:E111"/>
    <mergeCell ref="A106:E106"/>
    <mergeCell ref="A96:E96"/>
    <mergeCell ref="A107:E107"/>
    <mergeCell ref="A86:E86"/>
    <mergeCell ref="A100:E100"/>
    <mergeCell ref="A101:E101"/>
    <mergeCell ref="A102:E102"/>
    <mergeCell ref="A103:E103"/>
    <mergeCell ref="A104:E104"/>
    <mergeCell ref="A93:E93"/>
    <mergeCell ref="A94:E94"/>
    <mergeCell ref="A95:E95"/>
    <mergeCell ref="A98:E98"/>
    <mergeCell ref="A99:E99"/>
    <mergeCell ref="A88:E88"/>
    <mergeCell ref="A119:H119"/>
    <mergeCell ref="A120:C120"/>
    <mergeCell ref="D122:F122"/>
    <mergeCell ref="I122:L122"/>
    <mergeCell ref="D123:F123"/>
    <mergeCell ref="I123:L123"/>
    <mergeCell ref="A112:E112"/>
    <mergeCell ref="A113:E113"/>
    <mergeCell ref="A114:H114"/>
    <mergeCell ref="A115:O115"/>
    <mergeCell ref="A116:K117"/>
    <mergeCell ref="L116:O117"/>
    <mergeCell ref="A89:E89"/>
    <mergeCell ref="A90:E90"/>
    <mergeCell ref="A91:E91"/>
    <mergeCell ref="A92:E92"/>
    <mergeCell ref="A81:E81"/>
    <mergeCell ref="A82:E82"/>
    <mergeCell ref="A83:E83"/>
    <mergeCell ref="A84:E84"/>
    <mergeCell ref="A85:E85"/>
    <mergeCell ref="A87:E87"/>
    <mergeCell ref="A72:E72"/>
    <mergeCell ref="A77:E77"/>
    <mergeCell ref="A78:E78"/>
    <mergeCell ref="A79:E79"/>
    <mergeCell ref="A80:E80"/>
    <mergeCell ref="A73:E73"/>
    <mergeCell ref="A74:E74"/>
    <mergeCell ref="A75:E75"/>
    <mergeCell ref="A76:E76"/>
    <mergeCell ref="A67:E67"/>
    <mergeCell ref="A68:E68"/>
    <mergeCell ref="A69:E69"/>
    <mergeCell ref="A70:E70"/>
    <mergeCell ref="A71:E71"/>
    <mergeCell ref="A61:E61"/>
    <mergeCell ref="A62:E62"/>
    <mergeCell ref="A64:K64"/>
    <mergeCell ref="A65:E65"/>
    <mergeCell ref="A66:E66"/>
    <mergeCell ref="A55:E55"/>
    <mergeCell ref="A56:E57"/>
    <mergeCell ref="A58:E58"/>
    <mergeCell ref="A59:E59"/>
    <mergeCell ref="A60:E60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13:V13"/>
    <mergeCell ref="A14:V14"/>
    <mergeCell ref="A15:O15"/>
    <mergeCell ref="A16:V16"/>
    <mergeCell ref="A17:V17"/>
    <mergeCell ref="A8:V8"/>
    <mergeCell ref="A9:N9"/>
    <mergeCell ref="A10:N10"/>
    <mergeCell ref="A11:V11"/>
    <mergeCell ref="A12:N12"/>
    <mergeCell ref="A1:V1"/>
    <mergeCell ref="A3:V3"/>
    <mergeCell ref="A5:V5"/>
    <mergeCell ref="A6:N6"/>
    <mergeCell ref="A7:N7"/>
    <mergeCell ref="A97:E97"/>
    <mergeCell ref="A108:E108"/>
    <mergeCell ref="A109:E109"/>
    <mergeCell ref="A110:E110"/>
    <mergeCell ref="A105:E105"/>
  </mergeCells>
  <printOptions horizontalCentered="1"/>
  <pageMargins left="0.31527777777777799" right="0.31527777777777799" top="0.71388888888888902" bottom="0.70902777777777803" header="0.511811023622047" footer="0.31527777777777799"/>
  <pageSetup paperSize="9" scale="41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theme="9" tint="-0.499984740745262"/>
    <pageSetUpPr fitToPage="1"/>
  </sheetPr>
  <dimension ref="A1:V150"/>
  <sheetViews>
    <sheetView zoomScaleNormal="100" workbookViewId="0">
      <selection sqref="A1:V104"/>
    </sheetView>
  </sheetViews>
  <sheetFormatPr defaultColWidth="8.7109375" defaultRowHeight="15"/>
  <cols>
    <col min="1" max="1" width="10" style="1" customWidth="1"/>
    <col min="2" max="2" width="16.28515625" style="1" customWidth="1"/>
    <col min="3" max="3" width="17.5703125" style="2" customWidth="1"/>
    <col min="4" max="4" width="17.5703125" style="1" customWidth="1"/>
    <col min="5" max="5" width="16.42578125" style="1" customWidth="1"/>
    <col min="6" max="6" width="14" style="1" customWidth="1"/>
    <col min="7" max="7" width="15.5703125" style="1" customWidth="1"/>
    <col min="8" max="8" width="16.140625" style="1" customWidth="1"/>
    <col min="9" max="9" width="16" style="1" customWidth="1"/>
    <col min="10" max="10" width="16.7109375" style="1" customWidth="1"/>
    <col min="11" max="11" width="16.28515625" style="1" customWidth="1"/>
    <col min="12" max="22" width="17.5703125" style="1" customWidth="1"/>
  </cols>
  <sheetData>
    <row r="1" spans="1:22" ht="26.25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</row>
    <row r="2" spans="1:22" ht="8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spans="1:22">
      <c r="A3" s="366" t="s">
        <v>260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4" spans="1:22" ht="9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spans="1:22">
      <c r="A5" s="367" t="s">
        <v>1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</row>
    <row r="6" spans="1:22">
      <c r="A6" s="368" t="s">
        <v>2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4"/>
      <c r="P6" s="4"/>
      <c r="Q6" s="4"/>
      <c r="R6" s="4"/>
      <c r="S6" s="4"/>
      <c r="T6" s="4"/>
      <c r="U6" s="4"/>
      <c r="V6" s="4"/>
    </row>
    <row r="7" spans="1:22" ht="9" customHeight="1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4"/>
      <c r="P7" s="4"/>
      <c r="Q7" s="4"/>
      <c r="R7" s="4"/>
      <c r="S7" s="4"/>
      <c r="T7" s="4"/>
      <c r="U7" s="4"/>
      <c r="V7" s="4"/>
    </row>
    <row r="8" spans="1:22">
      <c r="A8" s="367" t="s">
        <v>84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</row>
    <row r="9" spans="1:22">
      <c r="A9" s="368" t="s">
        <v>85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4"/>
      <c r="P9" s="4"/>
      <c r="Q9" s="4"/>
      <c r="R9" s="4"/>
      <c r="S9" s="4"/>
      <c r="T9" s="4"/>
      <c r="U9" s="4"/>
      <c r="V9" s="4"/>
    </row>
    <row r="10" spans="1:22" ht="9" customHeight="1">
      <c r="A10" s="369"/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4"/>
      <c r="P10" s="4"/>
      <c r="Q10" s="4"/>
      <c r="R10" s="4"/>
      <c r="S10" s="4"/>
      <c r="T10" s="4"/>
      <c r="U10" s="4"/>
      <c r="V10" s="4"/>
    </row>
    <row r="11" spans="1:22">
      <c r="A11" s="367" t="s">
        <v>86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</row>
    <row r="12" spans="1:22" ht="8.25" customHeight="1">
      <c r="A12" s="36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4"/>
      <c r="P12" s="4"/>
      <c r="Q12" s="4"/>
      <c r="R12" s="4"/>
      <c r="S12" s="4"/>
      <c r="T12" s="4"/>
      <c r="U12" s="4"/>
      <c r="V12" s="4"/>
    </row>
    <row r="13" spans="1:22" ht="15.75" customHeight="1">
      <c r="A13" s="370" t="s">
        <v>87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</row>
    <row r="14" spans="1:22" ht="29.25" customHeight="1">
      <c r="A14" s="370" t="s">
        <v>273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</row>
    <row r="15" spans="1:22" ht="8.25" customHeight="1">
      <c r="A15" s="371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5"/>
      <c r="Q15" s="5"/>
      <c r="R15" s="5"/>
      <c r="S15" s="5"/>
      <c r="T15" s="5"/>
      <c r="U15" s="5"/>
      <c r="V15" s="5"/>
    </row>
    <row r="16" spans="1:22" ht="15.75" customHeight="1">
      <c r="A16" s="370" t="s">
        <v>88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</row>
    <row r="17" spans="1:22" ht="25.5" customHeight="1">
      <c r="A17" s="370" t="s">
        <v>8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spans="1:22" ht="15.75" customHeight="1">
      <c r="A18" s="372" t="s">
        <v>9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</row>
    <row r="19" spans="1:22" ht="15.75" customHeight="1">
      <c r="A19" s="388" t="s">
        <v>10</v>
      </c>
      <c r="B19" s="6"/>
      <c r="C19" s="374" t="s">
        <v>11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</row>
    <row r="20" spans="1:22" ht="87.75" customHeight="1">
      <c r="A20" s="388"/>
      <c r="B20" s="375" t="s">
        <v>89</v>
      </c>
      <c r="C20" s="376" t="s">
        <v>13</v>
      </c>
      <c r="D20" s="389" t="s">
        <v>14</v>
      </c>
      <c r="E20" s="389"/>
      <c r="F20" s="389"/>
      <c r="G20" s="389" t="s">
        <v>15</v>
      </c>
      <c r="H20" s="389"/>
      <c r="I20" s="389"/>
      <c r="J20" s="41" t="s">
        <v>16</v>
      </c>
      <c r="K20" s="389" t="s">
        <v>17</v>
      </c>
      <c r="L20" s="389"/>
      <c r="M20" s="389"/>
      <c r="N20" s="389"/>
      <c r="O20" s="389" t="s">
        <v>18</v>
      </c>
      <c r="P20" s="389"/>
      <c r="Q20" s="41" t="s">
        <v>19</v>
      </c>
      <c r="R20" s="389" t="s">
        <v>20</v>
      </c>
      <c r="S20" s="389"/>
      <c r="T20" s="389" t="s">
        <v>21</v>
      </c>
      <c r="U20" s="389"/>
      <c r="V20" s="376" t="s">
        <v>22</v>
      </c>
    </row>
    <row r="21" spans="1:22" ht="40.5" customHeight="1" thickBot="1">
      <c r="A21" s="388"/>
      <c r="B21" s="375"/>
      <c r="C21" s="376"/>
      <c r="D21" s="8" t="s">
        <v>23</v>
      </c>
      <c r="E21" s="8" t="s">
        <v>24</v>
      </c>
      <c r="F21" s="8" t="s">
        <v>25</v>
      </c>
      <c r="G21" s="8" t="s">
        <v>23</v>
      </c>
      <c r="H21" s="8" t="s">
        <v>24</v>
      </c>
      <c r="I21" s="8" t="s">
        <v>25</v>
      </c>
      <c r="J21" s="8" t="s">
        <v>23</v>
      </c>
      <c r="K21" s="8" t="s">
        <v>26</v>
      </c>
      <c r="L21" s="8" t="s">
        <v>23</v>
      </c>
      <c r="M21" s="8" t="s">
        <v>24</v>
      </c>
      <c r="N21" s="8" t="s">
        <v>25</v>
      </c>
      <c r="O21" s="8" t="s">
        <v>23</v>
      </c>
      <c r="P21" s="8" t="s">
        <v>24</v>
      </c>
      <c r="Q21" s="8"/>
      <c r="R21" s="8" t="s">
        <v>23</v>
      </c>
      <c r="S21" s="8" t="s">
        <v>24</v>
      </c>
      <c r="T21" s="8" t="s">
        <v>23</v>
      </c>
      <c r="U21" s="8" t="s">
        <v>27</v>
      </c>
      <c r="V21" s="376"/>
    </row>
    <row r="22" spans="1:22" ht="13.5" customHeight="1" thickBot="1">
      <c r="A22" s="9" t="s">
        <v>28</v>
      </c>
      <c r="B22" s="334">
        <v>13110412.07</v>
      </c>
      <c r="C22" s="334">
        <v>12637461.699999999</v>
      </c>
      <c r="D22" s="334">
        <v>90077782.049999997</v>
      </c>
      <c r="E22" s="334"/>
      <c r="F22" s="334"/>
      <c r="G22" s="334">
        <v>24297447.260000002</v>
      </c>
      <c r="H22" s="334"/>
      <c r="I22" s="334"/>
      <c r="J22" s="334">
        <v>563398.65</v>
      </c>
      <c r="K22" s="9" t="s">
        <v>28</v>
      </c>
      <c r="L22" s="334">
        <v>12218723.630000001</v>
      </c>
      <c r="M22" s="334"/>
      <c r="N22" s="334"/>
      <c r="O22" s="334"/>
      <c r="P22" s="334"/>
      <c r="Q22" s="334"/>
      <c r="R22" s="334"/>
      <c r="S22" s="334"/>
      <c r="T22" s="334"/>
      <c r="U22" s="334"/>
      <c r="V22" s="334">
        <f t="shared" ref="V22:V49" si="0">L22+M22+N22+R22+S22+T22+U22</f>
        <v>12218723.630000001</v>
      </c>
    </row>
    <row r="23" spans="1:22" ht="15.75" thickBot="1">
      <c r="A23" s="9" t="s">
        <v>29</v>
      </c>
      <c r="B23" s="334">
        <v>13107070.23</v>
      </c>
      <c r="C23" s="334">
        <v>12634119.859999999</v>
      </c>
      <c r="D23" s="334"/>
      <c r="E23" s="334"/>
      <c r="F23" s="334"/>
      <c r="G23" s="359">
        <v>12130194.529999999</v>
      </c>
      <c r="H23" s="334"/>
      <c r="I23" s="334"/>
      <c r="J23" s="334">
        <v>575898.98</v>
      </c>
      <c r="K23" s="9" t="s">
        <v>29</v>
      </c>
      <c r="L23" s="334">
        <v>12207506.859999999</v>
      </c>
      <c r="M23" s="334"/>
      <c r="N23" s="334"/>
      <c r="O23" s="334"/>
      <c r="P23" s="334"/>
      <c r="Q23" s="334"/>
      <c r="R23" s="334"/>
      <c r="S23" s="334"/>
      <c r="T23" s="334"/>
      <c r="U23" s="334"/>
      <c r="V23" s="334">
        <f t="shared" si="0"/>
        <v>12207506.859999999</v>
      </c>
    </row>
    <row r="24" spans="1:22" ht="15.75" thickBot="1">
      <c r="A24" s="9" t="s">
        <v>30</v>
      </c>
      <c r="B24" s="334">
        <v>13093073.560000001</v>
      </c>
      <c r="C24" s="335">
        <v>12620123.189999999</v>
      </c>
      <c r="D24" s="334"/>
      <c r="E24" s="334"/>
      <c r="F24" s="334"/>
      <c r="G24" s="334">
        <v>222018.36000000002</v>
      </c>
      <c r="H24" s="334"/>
      <c r="I24" s="334"/>
      <c r="J24" s="334">
        <v>631895.31999999995</v>
      </c>
      <c r="K24" s="9" t="s">
        <v>30</v>
      </c>
      <c r="L24" s="334">
        <v>12051828.310000001</v>
      </c>
      <c r="M24" s="337"/>
      <c r="N24" s="337"/>
      <c r="O24" s="338"/>
      <c r="P24" s="338"/>
      <c r="Q24" s="338"/>
      <c r="R24" s="334">
        <v>29056.93</v>
      </c>
      <c r="S24" s="334"/>
      <c r="T24" s="334">
        <v>290383.56</v>
      </c>
      <c r="U24" s="338"/>
      <c r="V24" s="337">
        <f t="shared" si="0"/>
        <v>12371268.800000001</v>
      </c>
    </row>
    <row r="25" spans="1:22" ht="15.75" thickBot="1">
      <c r="A25" s="9" t="s">
        <v>30</v>
      </c>
      <c r="B25" s="334"/>
      <c r="C25" s="335"/>
      <c r="D25" s="334"/>
      <c r="E25" s="334"/>
      <c r="F25" s="334"/>
      <c r="G25" s="334"/>
      <c r="H25" s="334"/>
      <c r="I25" s="334"/>
      <c r="J25" s="334"/>
      <c r="K25" s="9" t="s">
        <v>28</v>
      </c>
      <c r="L25" s="334">
        <v>36601.35</v>
      </c>
      <c r="M25" s="337"/>
      <c r="N25" s="337"/>
      <c r="O25" s="338"/>
      <c r="P25" s="338"/>
      <c r="Q25" s="338"/>
      <c r="R25" s="338"/>
      <c r="S25" s="338"/>
      <c r="T25" s="338"/>
      <c r="U25" s="338"/>
      <c r="V25" s="337">
        <f t="shared" si="0"/>
        <v>36601.35</v>
      </c>
    </row>
    <row r="26" spans="1:22" ht="15.75" thickBot="1">
      <c r="A26" s="9" t="s">
        <v>31</v>
      </c>
      <c r="B26" s="335">
        <v>13092519.68</v>
      </c>
      <c r="C26" s="335">
        <v>12619569.310000001</v>
      </c>
      <c r="D26" s="334"/>
      <c r="E26" s="334"/>
      <c r="F26" s="334"/>
      <c r="G26" s="334">
        <v>24472765.049999997</v>
      </c>
      <c r="H26" s="334"/>
      <c r="I26" s="334"/>
      <c r="J26" s="334">
        <v>569855.01</v>
      </c>
      <c r="K26" s="9" t="s">
        <v>29</v>
      </c>
      <c r="L26" s="336">
        <v>35317.79</v>
      </c>
      <c r="M26" s="337"/>
      <c r="N26" s="337"/>
      <c r="O26" s="338"/>
      <c r="P26" s="338"/>
      <c r="Q26" s="338"/>
      <c r="R26" s="338"/>
      <c r="S26" s="338"/>
      <c r="T26" s="338"/>
      <c r="U26" s="338"/>
      <c r="V26" s="337">
        <f t="shared" si="0"/>
        <v>35317.79</v>
      </c>
    </row>
    <row r="27" spans="1:22" ht="15.75" thickBot="1">
      <c r="A27" s="9" t="s">
        <v>31</v>
      </c>
      <c r="B27" s="335"/>
      <c r="C27" s="335"/>
      <c r="D27" s="334"/>
      <c r="E27" s="334"/>
      <c r="F27" s="334"/>
      <c r="G27" s="334"/>
      <c r="H27" s="334"/>
      <c r="I27" s="334"/>
      <c r="J27" s="334"/>
      <c r="K27" s="9" t="s">
        <v>31</v>
      </c>
      <c r="L27" s="334">
        <v>12083723.630000001</v>
      </c>
      <c r="M27" s="334"/>
      <c r="N27" s="337"/>
      <c r="O27" s="338"/>
      <c r="P27" s="338"/>
      <c r="Q27" s="338"/>
      <c r="R27" s="338"/>
      <c r="S27" s="338"/>
      <c r="T27" s="338"/>
      <c r="U27" s="338"/>
      <c r="V27" s="337">
        <f t="shared" si="0"/>
        <v>12083723.630000001</v>
      </c>
    </row>
    <row r="28" spans="1:22" ht="15.75" thickBot="1">
      <c r="A28" s="9" t="s">
        <v>32</v>
      </c>
      <c r="B28" s="335">
        <v>13092551.24</v>
      </c>
      <c r="C28" s="335">
        <v>12619600.869999999</v>
      </c>
      <c r="D28" s="334"/>
      <c r="E28" s="334">
        <v>5140005.8900000006</v>
      </c>
      <c r="F28" s="334"/>
      <c r="G28" s="334">
        <v>12138723.629999999</v>
      </c>
      <c r="H28" s="334">
        <v>5140005.8899999997</v>
      </c>
      <c r="I28" s="334"/>
      <c r="J28" s="334">
        <v>597504.52</v>
      </c>
      <c r="K28" s="9" t="s">
        <v>30</v>
      </c>
      <c r="L28" s="336">
        <v>135000</v>
      </c>
      <c r="M28" s="336"/>
      <c r="N28" s="337"/>
      <c r="O28" s="338"/>
      <c r="P28" s="338"/>
      <c r="Q28" s="338"/>
      <c r="R28" s="338"/>
      <c r="S28" s="338"/>
      <c r="T28" s="338"/>
      <c r="U28" s="338"/>
      <c r="V28" s="337">
        <f t="shared" si="0"/>
        <v>135000</v>
      </c>
    </row>
    <row r="29" spans="1:22" ht="15.75" thickBot="1">
      <c r="A29" s="9" t="s">
        <v>32</v>
      </c>
      <c r="B29" s="335"/>
      <c r="C29" s="335"/>
      <c r="D29" s="334"/>
      <c r="E29" s="334"/>
      <c r="F29" s="334"/>
      <c r="G29" s="334"/>
      <c r="H29" s="334"/>
      <c r="I29" s="334"/>
      <c r="J29" s="334"/>
      <c r="K29" s="9" t="s">
        <v>32</v>
      </c>
      <c r="L29" s="336">
        <v>12083723.630000001</v>
      </c>
      <c r="M29" s="336">
        <v>5138178.57</v>
      </c>
      <c r="N29" s="337"/>
      <c r="O29" s="338"/>
      <c r="P29" s="338"/>
      <c r="Q29" s="338"/>
      <c r="R29" s="338"/>
      <c r="S29" s="338"/>
      <c r="T29" s="338"/>
      <c r="U29" s="338"/>
      <c r="V29" s="337">
        <f t="shared" si="0"/>
        <v>17221902.200000003</v>
      </c>
    </row>
    <row r="30" spans="1:22" ht="15.75" thickBot="1">
      <c r="A30" s="9" t="s">
        <v>33</v>
      </c>
      <c r="B30" s="335">
        <v>13100093.789999999</v>
      </c>
      <c r="C30" s="335">
        <v>12627143.42</v>
      </c>
      <c r="D30" s="334"/>
      <c r="E30" s="334"/>
      <c r="F30" s="334"/>
      <c r="G30" s="334"/>
      <c r="H30" s="334"/>
      <c r="I30" s="334"/>
      <c r="J30" s="334">
        <v>646933.67999999993</v>
      </c>
      <c r="K30" s="9" t="s">
        <v>33</v>
      </c>
      <c r="L30" s="336">
        <v>11958723.630000001</v>
      </c>
      <c r="M30" s="336"/>
      <c r="N30" s="337"/>
      <c r="O30" s="338"/>
      <c r="P30" s="338"/>
      <c r="Q30" s="338"/>
      <c r="R30" s="338"/>
      <c r="S30" s="338"/>
      <c r="T30" s="338"/>
      <c r="U30" s="338"/>
      <c r="V30" s="337">
        <f t="shared" si="0"/>
        <v>11958723.630000001</v>
      </c>
    </row>
    <row r="31" spans="1:22" ht="15.75" thickBot="1">
      <c r="A31" s="9" t="s">
        <v>34</v>
      </c>
      <c r="B31" s="335">
        <v>13099864.699999999</v>
      </c>
      <c r="C31" s="335">
        <v>12626914.33</v>
      </c>
      <c r="D31" s="334">
        <v>47769251.109999999</v>
      </c>
      <c r="E31" s="334">
        <v>500064.33</v>
      </c>
      <c r="F31" s="334"/>
      <c r="G31" s="334">
        <v>14445935.27</v>
      </c>
      <c r="H31" s="334">
        <v>500064.33</v>
      </c>
      <c r="I31" s="334"/>
      <c r="J31" s="334">
        <v>647377.14</v>
      </c>
      <c r="K31" s="9" t="s">
        <v>34</v>
      </c>
      <c r="L31" s="360">
        <v>12138723.630000001</v>
      </c>
      <c r="M31" s="336">
        <v>500064.33</v>
      </c>
      <c r="N31" s="337"/>
      <c r="O31" s="338"/>
      <c r="P31" s="338"/>
      <c r="Q31" s="338"/>
      <c r="R31" s="338"/>
      <c r="S31" s="338"/>
      <c r="T31" s="338"/>
      <c r="U31" s="338"/>
      <c r="V31" s="337">
        <f t="shared" si="0"/>
        <v>12638787.960000001</v>
      </c>
    </row>
    <row r="32" spans="1:22" ht="15.75" thickBot="1">
      <c r="A32" s="9" t="s">
        <v>34</v>
      </c>
      <c r="B32" s="335"/>
      <c r="C32" s="335"/>
      <c r="D32" s="334"/>
      <c r="E32" s="334"/>
      <c r="F32" s="334"/>
      <c r="G32" s="334"/>
      <c r="H32" s="334"/>
      <c r="I32" s="334"/>
      <c r="J32" s="334"/>
      <c r="K32" s="9" t="s">
        <v>33</v>
      </c>
      <c r="L32" s="360">
        <v>281370.15999999997</v>
      </c>
      <c r="M32" s="336"/>
      <c r="N32" s="337"/>
      <c r="O32" s="338"/>
      <c r="P32" s="338"/>
      <c r="Q32" s="338"/>
      <c r="R32" s="338"/>
      <c r="S32" s="338"/>
      <c r="T32" s="338"/>
      <c r="U32" s="338"/>
      <c r="V32" s="337">
        <f t="shared" si="0"/>
        <v>281370.15999999997</v>
      </c>
    </row>
    <row r="33" spans="1:22" ht="15.75" thickBot="1">
      <c r="A33" s="9" t="s">
        <v>34</v>
      </c>
      <c r="B33" s="335"/>
      <c r="C33" s="335"/>
      <c r="D33" s="334"/>
      <c r="E33" s="334"/>
      <c r="F33" s="334"/>
      <c r="G33" s="334"/>
      <c r="H33" s="334"/>
      <c r="I33" s="334"/>
      <c r="J33" s="334"/>
      <c r="K33" s="9" t="s">
        <v>32</v>
      </c>
      <c r="L33" s="360">
        <v>273827.61</v>
      </c>
      <c r="M33" s="336"/>
      <c r="N33" s="337"/>
      <c r="O33" s="338"/>
      <c r="P33" s="338"/>
      <c r="Q33" s="338"/>
      <c r="R33" s="338"/>
      <c r="S33" s="338"/>
      <c r="T33" s="338"/>
      <c r="U33" s="338"/>
      <c r="V33" s="337">
        <f t="shared" si="0"/>
        <v>273827.61</v>
      </c>
    </row>
    <row r="34" spans="1:22" ht="15.75" thickBot="1">
      <c r="A34" s="9" t="s">
        <v>35</v>
      </c>
      <c r="B34" s="335">
        <v>13111949.379999999</v>
      </c>
      <c r="C34" s="335">
        <v>12638999.01</v>
      </c>
      <c r="D34" s="334">
        <v>10740798.390000001</v>
      </c>
      <c r="E34" s="334"/>
      <c r="F34" s="334"/>
      <c r="G34" s="334">
        <v>22844420.670000002</v>
      </c>
      <c r="H34" s="334"/>
      <c r="I34" s="334"/>
      <c r="J34" s="334">
        <v>796379.11</v>
      </c>
      <c r="K34" s="9" t="s">
        <v>35</v>
      </c>
      <c r="L34" s="337">
        <v>12138723.630000001</v>
      </c>
      <c r="M34" s="337"/>
      <c r="N34" s="337"/>
      <c r="O34" s="338"/>
      <c r="P34" s="338"/>
      <c r="Q34" s="338"/>
      <c r="R34" s="338"/>
      <c r="S34" s="338"/>
      <c r="T34" s="338"/>
      <c r="U34" s="338"/>
      <c r="V34" s="337">
        <f t="shared" si="0"/>
        <v>12138723.630000001</v>
      </c>
    </row>
    <row r="35" spans="1:22" ht="15.75" thickBot="1">
      <c r="A35" s="9" t="s">
        <v>35</v>
      </c>
      <c r="B35" s="335"/>
      <c r="C35" s="335"/>
      <c r="D35" s="334"/>
      <c r="E35" s="334"/>
      <c r="F35" s="334"/>
      <c r="G35" s="334"/>
      <c r="H35" s="334"/>
      <c r="I35" s="334"/>
      <c r="J35" s="334"/>
      <c r="K35" s="9" t="s">
        <v>34</v>
      </c>
      <c r="L35" s="337">
        <v>313763.93</v>
      </c>
      <c r="M35" s="337"/>
      <c r="N35" s="337"/>
      <c r="O35" s="338"/>
      <c r="P35" s="338"/>
      <c r="Q35" s="338"/>
      <c r="R35" s="338"/>
      <c r="S35" s="338"/>
      <c r="T35" s="338"/>
      <c r="U35" s="338"/>
      <c r="V35" s="337">
        <f t="shared" si="0"/>
        <v>313763.93</v>
      </c>
    </row>
    <row r="36" spans="1:22" ht="15.75" thickBot="1">
      <c r="A36" s="9" t="s">
        <v>35</v>
      </c>
      <c r="B36" s="335"/>
      <c r="C36" s="335"/>
      <c r="D36" s="334"/>
      <c r="E36" s="334"/>
      <c r="F36" s="334"/>
      <c r="G36" s="334"/>
      <c r="H36" s="334"/>
      <c r="I36" s="334"/>
      <c r="J36" s="334"/>
      <c r="K36" s="9" t="s">
        <v>33</v>
      </c>
      <c r="L36" s="337">
        <v>180000</v>
      </c>
      <c r="M36" s="337"/>
      <c r="N36" s="337"/>
      <c r="O36" s="338"/>
      <c r="P36" s="338"/>
      <c r="Q36" s="338"/>
      <c r="R36" s="338"/>
      <c r="S36" s="338"/>
      <c r="T36" s="338"/>
      <c r="U36" s="338"/>
      <c r="V36" s="337">
        <f t="shared" si="0"/>
        <v>180000</v>
      </c>
    </row>
    <row r="37" spans="1:22" ht="15.75" thickBot="1">
      <c r="A37" s="9" t="s">
        <v>35</v>
      </c>
      <c r="B37" s="335"/>
      <c r="C37" s="335"/>
      <c r="D37" s="334"/>
      <c r="E37" s="334"/>
      <c r="F37" s="334"/>
      <c r="G37" s="334"/>
      <c r="H37" s="334"/>
      <c r="I37" s="334"/>
      <c r="J37" s="334"/>
      <c r="K37" s="9" t="s">
        <v>32</v>
      </c>
      <c r="L37" s="337">
        <v>137495.48000000001</v>
      </c>
      <c r="M37" s="337"/>
      <c r="N37" s="337"/>
      <c r="O37" s="338"/>
      <c r="P37" s="338"/>
      <c r="Q37" s="338"/>
      <c r="R37" s="338"/>
      <c r="S37" s="338"/>
      <c r="T37" s="338"/>
      <c r="U37" s="338"/>
      <c r="V37" s="337">
        <f t="shared" si="0"/>
        <v>137495.48000000001</v>
      </c>
    </row>
    <row r="38" spans="1:22" ht="15.75" thickBot="1">
      <c r="A38" s="9" t="s">
        <v>35</v>
      </c>
      <c r="B38" s="335"/>
      <c r="C38" s="335"/>
      <c r="D38" s="334"/>
      <c r="E38" s="334"/>
      <c r="F38" s="334"/>
      <c r="G38" s="334"/>
      <c r="H38" s="334"/>
      <c r="I38" s="334"/>
      <c r="J38" s="334"/>
      <c r="K38" s="9" t="s">
        <v>31</v>
      </c>
      <c r="L38" s="337">
        <v>165144.99</v>
      </c>
      <c r="M38" s="337"/>
      <c r="N38" s="337"/>
      <c r="O38" s="338"/>
      <c r="P38" s="338"/>
      <c r="Q38" s="338"/>
      <c r="R38" s="338"/>
      <c r="S38" s="338"/>
      <c r="T38" s="338"/>
      <c r="U38" s="338"/>
      <c r="V38" s="337">
        <f t="shared" si="0"/>
        <v>165144.99</v>
      </c>
    </row>
    <row r="39" spans="1:22" ht="15.75" thickBot="1">
      <c r="A39" s="9" t="s">
        <v>36</v>
      </c>
      <c r="B39" s="335">
        <v>15232034.439999999</v>
      </c>
      <c r="C39" s="335">
        <v>14759084.07</v>
      </c>
      <c r="D39" s="349">
        <v>13085844.5</v>
      </c>
      <c r="E39" s="359">
        <v>7040000</v>
      </c>
      <c r="F39" s="334"/>
      <c r="G39" s="334">
        <v>293225.75</v>
      </c>
      <c r="H39" s="334">
        <v>7040000</v>
      </c>
      <c r="I39" s="334"/>
      <c r="J39" s="334">
        <v>1482325.55</v>
      </c>
      <c r="K39" s="9" t="s">
        <v>35</v>
      </c>
      <c r="L39" s="336">
        <v>293225.75</v>
      </c>
      <c r="M39" s="337"/>
      <c r="N39" s="337"/>
      <c r="O39" s="338"/>
      <c r="P39" s="338"/>
      <c r="Q39" s="338"/>
      <c r="R39" s="338"/>
      <c r="S39" s="338"/>
      <c r="T39" s="338"/>
      <c r="U39" s="338"/>
      <c r="V39" s="337">
        <f t="shared" si="0"/>
        <v>293225.75</v>
      </c>
    </row>
    <row r="40" spans="1:22" ht="15.75" thickBot="1">
      <c r="A40" s="9" t="s">
        <v>36</v>
      </c>
      <c r="B40" s="335"/>
      <c r="C40" s="335"/>
      <c r="D40" s="359"/>
      <c r="E40" s="359"/>
      <c r="F40" s="334"/>
      <c r="G40" s="334"/>
      <c r="H40" s="334"/>
      <c r="I40" s="334"/>
      <c r="J40" s="334"/>
      <c r="K40" s="9" t="s">
        <v>36</v>
      </c>
      <c r="L40" s="336">
        <v>12111306.51</v>
      </c>
      <c r="M40" s="336">
        <v>7040000</v>
      </c>
      <c r="N40" s="337"/>
      <c r="O40" s="338"/>
      <c r="P40" s="338"/>
      <c r="Q40" s="338"/>
      <c r="R40" s="338"/>
      <c r="S40" s="338"/>
      <c r="T40" s="338"/>
      <c r="U40" s="338"/>
      <c r="V40" s="337">
        <f t="shared" si="0"/>
        <v>19151306.509999998</v>
      </c>
    </row>
    <row r="41" spans="1:22" ht="15.75" customHeight="1" thickBot="1">
      <c r="A41" s="9" t="s">
        <v>37</v>
      </c>
      <c r="B41" s="335">
        <v>15226037.289999999</v>
      </c>
      <c r="C41" s="335">
        <v>14718620.17</v>
      </c>
      <c r="D41" s="345">
        <v>1423378.96</v>
      </c>
      <c r="E41" s="345">
        <v>183958</v>
      </c>
      <c r="F41" s="335"/>
      <c r="G41" s="334">
        <v>16570120.639999999</v>
      </c>
      <c r="H41" s="334">
        <v>183958</v>
      </c>
      <c r="I41" s="335"/>
      <c r="J41" s="335">
        <v>1482654.81</v>
      </c>
      <c r="K41" s="9" t="s">
        <v>37</v>
      </c>
      <c r="L41" s="336">
        <v>13246753.969999999</v>
      </c>
      <c r="M41" s="336">
        <v>183958</v>
      </c>
      <c r="N41" s="338"/>
      <c r="O41" s="338"/>
      <c r="P41" s="338"/>
      <c r="Q41" s="338"/>
      <c r="R41" s="338"/>
      <c r="S41" s="338"/>
      <c r="T41" s="338"/>
      <c r="U41" s="338"/>
      <c r="V41" s="337">
        <f t="shared" si="0"/>
        <v>13430711.969999999</v>
      </c>
    </row>
    <row r="42" spans="1:22" ht="15.75" customHeight="1" thickBot="1">
      <c r="A42" s="9" t="s">
        <v>37</v>
      </c>
      <c r="B42" s="335"/>
      <c r="C42" s="335"/>
      <c r="D42" s="345"/>
      <c r="E42" s="345"/>
      <c r="F42" s="335"/>
      <c r="G42" s="334"/>
      <c r="H42" s="334"/>
      <c r="I42" s="335"/>
      <c r="J42" s="335"/>
      <c r="K42" s="9" t="s">
        <v>28</v>
      </c>
      <c r="L42" s="336">
        <v>291688.44</v>
      </c>
      <c r="M42" s="336"/>
      <c r="N42" s="338"/>
      <c r="O42" s="338"/>
      <c r="P42" s="338"/>
      <c r="Q42" s="338"/>
      <c r="R42" s="338"/>
      <c r="S42" s="338"/>
      <c r="T42" s="338"/>
      <c r="U42" s="338"/>
      <c r="V42" s="337">
        <f t="shared" si="0"/>
        <v>291688.44</v>
      </c>
    </row>
    <row r="43" spans="1:22" ht="15.75" customHeight="1" thickBot="1">
      <c r="A43" s="9" t="s">
        <v>37</v>
      </c>
      <c r="B43" s="335"/>
      <c r="C43" s="335"/>
      <c r="D43" s="345"/>
      <c r="E43" s="345"/>
      <c r="F43" s="335"/>
      <c r="G43" s="334"/>
      <c r="H43" s="334"/>
      <c r="I43" s="335"/>
      <c r="J43" s="335"/>
      <c r="K43" s="9" t="s">
        <v>29</v>
      </c>
      <c r="L43" s="336">
        <v>288346.59999999998</v>
      </c>
      <c r="M43" s="336"/>
      <c r="N43" s="338"/>
      <c r="O43" s="338"/>
      <c r="P43" s="338"/>
      <c r="Q43" s="338"/>
      <c r="R43" s="338"/>
      <c r="S43" s="338"/>
      <c r="T43" s="338"/>
      <c r="U43" s="338"/>
      <c r="V43" s="337">
        <f t="shared" si="0"/>
        <v>288346.59999999998</v>
      </c>
    </row>
    <row r="44" spans="1:22" ht="15.75" customHeight="1" thickBot="1">
      <c r="A44" s="9" t="s">
        <v>37</v>
      </c>
      <c r="B44" s="335"/>
      <c r="C44" s="335"/>
      <c r="D44" s="345"/>
      <c r="E44" s="345"/>
      <c r="F44" s="335"/>
      <c r="G44" s="334"/>
      <c r="H44" s="334"/>
      <c r="I44" s="335"/>
      <c r="J44" s="335"/>
      <c r="K44" s="9" t="s">
        <v>30</v>
      </c>
      <c r="L44" s="336">
        <v>274349.93</v>
      </c>
      <c r="M44" s="336"/>
      <c r="N44" s="338"/>
      <c r="O44" s="338"/>
      <c r="P44" s="338"/>
      <c r="Q44" s="338"/>
      <c r="R44" s="338"/>
      <c r="S44" s="338"/>
      <c r="T44" s="338"/>
      <c r="U44" s="338"/>
      <c r="V44" s="337">
        <f t="shared" si="0"/>
        <v>274349.93</v>
      </c>
    </row>
    <row r="45" spans="1:22" ht="15.75" customHeight="1" thickBot="1">
      <c r="A45" s="9" t="s">
        <v>37</v>
      </c>
      <c r="B45" s="335"/>
      <c r="C45" s="335"/>
      <c r="D45" s="345"/>
      <c r="E45" s="345"/>
      <c r="F45" s="335"/>
      <c r="G45" s="334"/>
      <c r="H45" s="334"/>
      <c r="I45" s="335"/>
      <c r="J45" s="335"/>
      <c r="K45" s="9" t="s">
        <v>31</v>
      </c>
      <c r="L45" s="336">
        <v>273796.05</v>
      </c>
      <c r="M45" s="336"/>
      <c r="N45" s="338"/>
      <c r="O45" s="338"/>
      <c r="P45" s="338"/>
      <c r="Q45" s="338"/>
      <c r="R45" s="338"/>
      <c r="S45" s="338"/>
      <c r="T45" s="338"/>
      <c r="U45" s="338"/>
      <c r="V45" s="337">
        <f t="shared" si="0"/>
        <v>273796.05</v>
      </c>
    </row>
    <row r="46" spans="1:22" ht="15.75" customHeight="1" thickBot="1">
      <c r="A46" s="9" t="s">
        <v>37</v>
      </c>
      <c r="B46" s="335"/>
      <c r="C46" s="335"/>
      <c r="D46" s="345"/>
      <c r="E46" s="345"/>
      <c r="F46" s="335"/>
      <c r="G46" s="334"/>
      <c r="H46" s="334"/>
      <c r="I46" s="335"/>
      <c r="J46" s="335"/>
      <c r="K46" s="9" t="s">
        <v>33</v>
      </c>
      <c r="L46" s="336">
        <v>33066.32</v>
      </c>
      <c r="M46" s="336"/>
      <c r="N46" s="338"/>
      <c r="O46" s="338"/>
      <c r="P46" s="338"/>
      <c r="Q46" s="338"/>
      <c r="R46" s="338"/>
      <c r="S46" s="338"/>
      <c r="T46" s="338"/>
      <c r="U46" s="338"/>
      <c r="V46" s="337">
        <f t="shared" si="0"/>
        <v>33066.32</v>
      </c>
    </row>
    <row r="47" spans="1:22" ht="15.75" customHeight="1" thickBot="1">
      <c r="A47" s="9" t="s">
        <v>37</v>
      </c>
      <c r="B47" s="335"/>
      <c r="C47" s="335"/>
      <c r="D47" s="345"/>
      <c r="E47" s="345"/>
      <c r="F47" s="335"/>
      <c r="G47" s="334"/>
      <c r="H47" s="334"/>
      <c r="I47" s="335"/>
      <c r="J47" s="335"/>
      <c r="K47" s="307" t="s">
        <v>36</v>
      </c>
      <c r="L47" s="336">
        <v>1430645.4</v>
      </c>
      <c r="M47" s="336"/>
      <c r="N47" s="338"/>
      <c r="O47" s="338"/>
      <c r="P47" s="338"/>
      <c r="Q47" s="338"/>
      <c r="R47" s="338"/>
      <c r="S47" s="338"/>
      <c r="T47" s="338"/>
      <c r="U47" s="338"/>
      <c r="V47" s="337">
        <f t="shared" si="0"/>
        <v>1430645.4</v>
      </c>
    </row>
    <row r="48" spans="1:22" ht="15.75" thickBot="1">
      <c r="A48" s="9" t="s">
        <v>38</v>
      </c>
      <c r="B48" s="335">
        <v>14936836.5</v>
      </c>
      <c r="C48" s="335">
        <v>14429419.380000001</v>
      </c>
      <c r="D48" s="345"/>
      <c r="E48" s="345"/>
      <c r="F48" s="335"/>
      <c r="G48" s="345"/>
      <c r="H48" s="345"/>
      <c r="I48" s="335"/>
      <c r="J48" s="335"/>
      <c r="K48" s="9"/>
      <c r="L48" s="336"/>
      <c r="M48" s="336"/>
      <c r="N48" s="338"/>
      <c r="O48" s="338"/>
      <c r="P48" s="338"/>
      <c r="Q48" s="338"/>
      <c r="R48" s="338"/>
      <c r="S48" s="338"/>
      <c r="T48" s="338"/>
      <c r="U48" s="338"/>
      <c r="V48" s="337">
        <f t="shared" si="0"/>
        <v>0</v>
      </c>
    </row>
    <row r="49" spans="1:22" ht="15.75" thickBot="1">
      <c r="A49" s="17" t="s">
        <v>39</v>
      </c>
      <c r="B49" s="335">
        <v>14936836.5</v>
      </c>
      <c r="C49" s="335">
        <v>14429419.380000001</v>
      </c>
      <c r="D49" s="345"/>
      <c r="E49" s="345"/>
      <c r="F49" s="335"/>
      <c r="G49" s="345"/>
      <c r="H49" s="345"/>
      <c r="I49" s="335"/>
      <c r="J49" s="335"/>
      <c r="K49" s="9"/>
      <c r="L49" s="336"/>
      <c r="M49" s="336"/>
      <c r="N49" s="338"/>
      <c r="O49" s="338"/>
      <c r="P49" s="338"/>
      <c r="Q49" s="338"/>
      <c r="R49" s="338"/>
      <c r="S49" s="338"/>
      <c r="T49" s="338"/>
      <c r="U49" s="338"/>
      <c r="V49" s="337">
        <f t="shared" si="0"/>
        <v>0</v>
      </c>
    </row>
    <row r="50" spans="1:22" ht="15.75" thickBot="1">
      <c r="A50" s="18"/>
      <c r="B50" s="55">
        <f t="shared" ref="B50:J50" si="1">SUM(B22:B49)</f>
        <v>165139279.38</v>
      </c>
      <c r="C50" s="55">
        <f t="shared" si="1"/>
        <v>159360474.69</v>
      </c>
      <c r="D50" s="55">
        <f t="shared" si="1"/>
        <v>163097055.01000002</v>
      </c>
      <c r="E50" s="55">
        <f t="shared" si="1"/>
        <v>12864028.220000001</v>
      </c>
      <c r="F50" s="55">
        <f t="shared" si="1"/>
        <v>0</v>
      </c>
      <c r="G50" s="55">
        <f t="shared" si="1"/>
        <v>127414851.16</v>
      </c>
      <c r="H50" s="55">
        <f t="shared" si="1"/>
        <v>12864028.219999999</v>
      </c>
      <c r="I50" s="55">
        <f t="shared" si="1"/>
        <v>0</v>
      </c>
      <c r="J50" s="55">
        <f t="shared" si="1"/>
        <v>7994222.7699999996</v>
      </c>
      <c r="K50" s="55"/>
      <c r="L50" s="55">
        <f t="shared" ref="L50:V50" si="2">SUM(L22:L49)</f>
        <v>126683377.23</v>
      </c>
      <c r="M50" s="55">
        <f t="shared" si="2"/>
        <v>12862200.9</v>
      </c>
      <c r="N50" s="55">
        <f t="shared" si="2"/>
        <v>0</v>
      </c>
      <c r="O50" s="55">
        <f t="shared" si="2"/>
        <v>0</v>
      </c>
      <c r="P50" s="55">
        <f t="shared" si="2"/>
        <v>0</v>
      </c>
      <c r="Q50" s="55">
        <f t="shared" si="2"/>
        <v>0</v>
      </c>
      <c r="R50" s="55">
        <f t="shared" si="2"/>
        <v>29056.93</v>
      </c>
      <c r="S50" s="55">
        <f t="shared" si="2"/>
        <v>0</v>
      </c>
      <c r="T50" s="55">
        <f t="shared" si="2"/>
        <v>290383.56</v>
      </c>
      <c r="U50" s="55">
        <f t="shared" si="2"/>
        <v>0</v>
      </c>
      <c r="V50" s="55">
        <f t="shared" si="2"/>
        <v>139865018.62000003</v>
      </c>
    </row>
    <row r="51" spans="1:22">
      <c r="A51" s="20"/>
      <c r="B51" s="20"/>
      <c r="C51" s="21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1:22" ht="43.5" customHeight="1">
      <c r="A52" s="377" t="s">
        <v>40</v>
      </c>
      <c r="B52" s="377"/>
      <c r="C52" s="377"/>
      <c r="D52" s="377"/>
      <c r="E52" s="377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2" ht="15" customHeight="1">
      <c r="A53" s="378" t="s">
        <v>41</v>
      </c>
      <c r="B53" s="378"/>
      <c r="C53" s="378"/>
      <c r="D53" s="378"/>
      <c r="E53" s="378"/>
      <c r="F53" s="20"/>
      <c r="G53" s="20"/>
      <c r="H53" s="78"/>
      <c r="I53" s="78"/>
      <c r="J53" s="78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>
      <c r="A54" s="378"/>
      <c r="B54" s="378"/>
      <c r="C54" s="378"/>
      <c r="D54" s="378"/>
      <c r="E54" s="378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 ht="33.75" customHeight="1">
      <c r="A55" s="379" t="s">
        <v>42</v>
      </c>
      <c r="B55" s="379"/>
      <c r="C55" s="379"/>
      <c r="D55" s="379"/>
      <c r="E55" s="379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 ht="15" customHeight="1">
      <c r="A56" s="379" t="s">
        <v>73</v>
      </c>
      <c r="B56" s="379"/>
      <c r="C56" s="379"/>
      <c r="D56" s="379"/>
      <c r="E56" s="379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 ht="15" customHeight="1">
      <c r="A57" s="379" t="s">
        <v>44</v>
      </c>
      <c r="B57" s="379"/>
      <c r="C57" s="379"/>
      <c r="D57" s="379"/>
      <c r="E57" s="379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 ht="15" customHeight="1">
      <c r="A58" s="379" t="s">
        <v>45</v>
      </c>
      <c r="B58" s="379"/>
      <c r="C58" s="379"/>
      <c r="D58" s="379"/>
      <c r="E58" s="379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>
      <c r="A59" s="20"/>
      <c r="B59" s="20"/>
      <c r="C59" s="21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1:22" ht="15.75" customHeight="1">
      <c r="A60" s="377" t="s">
        <v>47</v>
      </c>
      <c r="B60" s="377"/>
      <c r="C60" s="377"/>
      <c r="D60" s="377"/>
      <c r="E60" s="377"/>
      <c r="F60" s="377"/>
      <c r="G60" s="377"/>
      <c r="H60" s="377"/>
      <c r="I60" s="377"/>
      <c r="J60" s="377"/>
      <c r="K60" s="377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2" ht="39.75" customHeight="1">
      <c r="A61" s="378" t="s">
        <v>41</v>
      </c>
      <c r="B61" s="378"/>
      <c r="C61" s="378"/>
      <c r="D61" s="378"/>
      <c r="E61" s="378"/>
      <c r="F61" s="23" t="s">
        <v>48</v>
      </c>
      <c r="G61" s="23" t="s">
        <v>49</v>
      </c>
      <c r="H61" s="23" t="s">
        <v>50</v>
      </c>
      <c r="I61" s="23" t="s">
        <v>51</v>
      </c>
      <c r="J61" s="23" t="s">
        <v>52</v>
      </c>
      <c r="K61" s="23" t="s">
        <v>53</v>
      </c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 ht="39.75" customHeight="1">
      <c r="A62" s="379" t="s">
        <v>54</v>
      </c>
      <c r="B62" s="379"/>
      <c r="C62" s="379"/>
      <c r="D62" s="379"/>
      <c r="E62" s="379"/>
      <c r="F62" s="56">
        <v>465591.56</v>
      </c>
      <c r="G62" s="27" t="s">
        <v>56</v>
      </c>
      <c r="H62" s="28">
        <v>201800010008207</v>
      </c>
      <c r="I62" s="29">
        <v>45293</v>
      </c>
      <c r="J62" s="29">
        <v>45293</v>
      </c>
      <c r="K62" s="24" t="s">
        <v>75</v>
      </c>
      <c r="L62" s="20"/>
      <c r="M62" s="20"/>
      <c r="N62" s="20"/>
      <c r="O62" s="20"/>
      <c r="P62" s="25"/>
      <c r="Q62" s="20"/>
      <c r="R62" s="20"/>
      <c r="S62" s="20"/>
      <c r="T62" s="20"/>
      <c r="U62" s="20"/>
      <c r="V62" s="20"/>
    </row>
    <row r="63" spans="1:22" ht="39.75" customHeight="1">
      <c r="A63" s="379" t="s">
        <v>54</v>
      </c>
      <c r="B63" s="379"/>
      <c r="C63" s="379"/>
      <c r="D63" s="379"/>
      <c r="E63" s="379"/>
      <c r="F63" s="56">
        <v>423794.91</v>
      </c>
      <c r="G63" s="27" t="s">
        <v>56</v>
      </c>
      <c r="H63" s="28">
        <v>201800010008207</v>
      </c>
      <c r="I63" s="29">
        <v>45324</v>
      </c>
      <c r="J63" s="29">
        <v>45324</v>
      </c>
      <c r="K63" s="24" t="s">
        <v>75</v>
      </c>
      <c r="L63" s="20"/>
      <c r="M63" s="20"/>
      <c r="N63" s="20"/>
      <c r="O63" s="20"/>
      <c r="P63" s="25"/>
      <c r="Q63" s="20"/>
      <c r="R63" s="20"/>
      <c r="S63" s="20"/>
      <c r="T63" s="20"/>
      <c r="U63" s="20"/>
      <c r="V63" s="20"/>
    </row>
    <row r="64" spans="1:22" ht="39.75" customHeight="1">
      <c r="A64" s="379" t="s">
        <v>54</v>
      </c>
      <c r="B64" s="379"/>
      <c r="C64" s="379"/>
      <c r="D64" s="379"/>
      <c r="E64" s="379"/>
      <c r="F64" s="56">
        <v>31895.32</v>
      </c>
      <c r="G64" s="27" t="s">
        <v>56</v>
      </c>
      <c r="H64" s="28">
        <v>201800010008207</v>
      </c>
      <c r="I64" s="29">
        <v>45261</v>
      </c>
      <c r="J64" s="29">
        <v>45352</v>
      </c>
      <c r="K64" s="24" t="s">
        <v>75</v>
      </c>
      <c r="L64" s="20"/>
      <c r="M64" s="20"/>
      <c r="N64" s="20"/>
      <c r="O64" s="20"/>
      <c r="P64" s="25"/>
      <c r="Q64" s="20"/>
      <c r="R64" s="20"/>
      <c r="S64" s="20"/>
      <c r="T64" s="20"/>
      <c r="U64" s="20"/>
      <c r="V64" s="20"/>
    </row>
    <row r="65" spans="1:22" ht="39.75" customHeight="1">
      <c r="A65" s="379" t="s">
        <v>54</v>
      </c>
      <c r="B65" s="379"/>
      <c r="C65" s="379"/>
      <c r="D65" s="379"/>
      <c r="E65" s="379"/>
      <c r="F65" s="56">
        <v>427371.43</v>
      </c>
      <c r="G65" s="27" t="s">
        <v>56</v>
      </c>
      <c r="H65" s="28">
        <v>201800010008207</v>
      </c>
      <c r="I65" s="29">
        <v>45352</v>
      </c>
      <c r="J65" s="29">
        <v>45352</v>
      </c>
      <c r="K65" s="24" t="s">
        <v>75</v>
      </c>
      <c r="L65" s="20"/>
      <c r="M65" s="20"/>
      <c r="N65" s="20"/>
      <c r="O65" s="20"/>
      <c r="P65" s="25"/>
      <c r="Q65" s="20"/>
      <c r="R65" s="20"/>
      <c r="S65" s="20"/>
      <c r="T65" s="20"/>
      <c r="U65" s="20"/>
      <c r="V65" s="20"/>
    </row>
    <row r="66" spans="1:22" ht="39.75" customHeight="1">
      <c r="A66" s="379" t="s">
        <v>54</v>
      </c>
      <c r="B66" s="379"/>
      <c r="C66" s="379"/>
      <c r="D66" s="379"/>
      <c r="E66" s="379"/>
      <c r="F66" s="56">
        <v>19537.810000000001</v>
      </c>
      <c r="G66" s="27" t="s">
        <v>56</v>
      </c>
      <c r="H66" s="28">
        <v>201800010008207</v>
      </c>
      <c r="I66" s="29">
        <v>45352</v>
      </c>
      <c r="J66" s="29">
        <v>45383</v>
      </c>
      <c r="K66" s="24" t="s">
        <v>75</v>
      </c>
      <c r="L66" s="20"/>
      <c r="M66" s="20"/>
      <c r="N66" s="20"/>
      <c r="O66" s="20"/>
      <c r="P66" s="25"/>
      <c r="Q66" s="20"/>
      <c r="R66" s="20"/>
      <c r="S66" s="20"/>
      <c r="T66" s="20"/>
      <c r="U66" s="20"/>
      <c r="V66" s="20"/>
    </row>
    <row r="67" spans="1:22" ht="39.75" customHeight="1">
      <c r="A67" s="379" t="s">
        <v>54</v>
      </c>
      <c r="B67" s="379"/>
      <c r="C67" s="379"/>
      <c r="D67" s="379"/>
      <c r="E67" s="379"/>
      <c r="F67" s="56">
        <v>425974.6</v>
      </c>
      <c r="G67" s="27" t="s">
        <v>56</v>
      </c>
      <c r="H67" s="28">
        <v>202100010024770</v>
      </c>
      <c r="I67" s="29">
        <v>45383</v>
      </c>
      <c r="J67" s="29">
        <v>45383</v>
      </c>
      <c r="K67" s="24" t="s">
        <v>75</v>
      </c>
      <c r="L67" s="20"/>
      <c r="M67" s="20"/>
      <c r="N67" s="20"/>
      <c r="O67" s="20"/>
      <c r="P67" s="25"/>
      <c r="Q67" s="20"/>
      <c r="R67" s="20"/>
      <c r="S67" s="20"/>
      <c r="T67" s="20"/>
      <c r="U67" s="20"/>
      <c r="V67" s="20"/>
    </row>
    <row r="68" spans="1:22" ht="39.75" customHeight="1">
      <c r="A68" s="379" t="s">
        <v>54</v>
      </c>
      <c r="B68" s="379"/>
      <c r="C68" s="379"/>
      <c r="D68" s="379"/>
      <c r="E68" s="379"/>
      <c r="F68" s="56">
        <v>402264.33</v>
      </c>
      <c r="G68" s="27" t="s">
        <v>56</v>
      </c>
      <c r="H68" s="28">
        <v>202100010024770</v>
      </c>
      <c r="I68" s="29">
        <v>45413</v>
      </c>
      <c r="J68" s="29">
        <v>45413</v>
      </c>
      <c r="K68" s="24" t="s">
        <v>75</v>
      </c>
      <c r="L68" s="20"/>
      <c r="M68" s="20"/>
      <c r="N68" s="20"/>
      <c r="O68" s="20"/>
      <c r="P68" s="25"/>
      <c r="Q68" s="20"/>
      <c r="R68" s="20"/>
      <c r="S68" s="20"/>
      <c r="T68" s="20"/>
      <c r="U68" s="20"/>
      <c r="V68" s="20"/>
    </row>
    <row r="69" spans="1:22" ht="39.75" customHeight="1">
      <c r="A69" s="379" t="s">
        <v>54</v>
      </c>
      <c r="B69" s="379"/>
      <c r="C69" s="379"/>
      <c r="D69" s="379"/>
      <c r="E69" s="379"/>
      <c r="F69" s="56">
        <v>449524.88</v>
      </c>
      <c r="G69" s="27" t="s">
        <v>56</v>
      </c>
      <c r="H69" s="28">
        <v>202100010024770</v>
      </c>
      <c r="I69" s="29">
        <v>45444</v>
      </c>
      <c r="J69" s="29">
        <v>45444</v>
      </c>
      <c r="K69" s="276" t="s">
        <v>254</v>
      </c>
      <c r="L69" s="20"/>
      <c r="M69" s="20"/>
      <c r="N69" s="20"/>
      <c r="O69" s="20"/>
      <c r="P69" s="25"/>
      <c r="Q69" s="20"/>
      <c r="R69" s="20"/>
      <c r="S69" s="20"/>
      <c r="T69" s="20"/>
      <c r="U69" s="20"/>
      <c r="V69" s="20"/>
    </row>
    <row r="70" spans="1:22" ht="39.75" customHeight="1">
      <c r="A70" s="379" t="s">
        <v>54</v>
      </c>
      <c r="B70" s="379"/>
      <c r="C70" s="379"/>
      <c r="D70" s="379"/>
      <c r="E70" s="379"/>
      <c r="F70" s="56">
        <v>466941.46</v>
      </c>
      <c r="G70" s="27" t="s">
        <v>56</v>
      </c>
      <c r="H70" s="28">
        <v>202100010024770</v>
      </c>
      <c r="I70" s="29">
        <v>45475</v>
      </c>
      <c r="J70" s="29">
        <v>45475</v>
      </c>
      <c r="K70" s="276" t="s">
        <v>254</v>
      </c>
      <c r="L70" s="20"/>
      <c r="M70" s="20"/>
      <c r="N70" s="20"/>
      <c r="O70" s="20"/>
      <c r="P70" s="25"/>
      <c r="Q70" s="20"/>
      <c r="R70" s="20"/>
      <c r="S70" s="20"/>
      <c r="T70" s="20"/>
      <c r="U70" s="20"/>
      <c r="V70" s="20"/>
    </row>
    <row r="71" spans="1:22" ht="39.75" customHeight="1">
      <c r="A71" s="379" t="s">
        <v>54</v>
      </c>
      <c r="B71" s="379"/>
      <c r="C71" s="379"/>
      <c r="D71" s="379"/>
      <c r="E71" s="379"/>
      <c r="F71" s="56">
        <v>428729.36</v>
      </c>
      <c r="G71" s="27" t="s">
        <v>56</v>
      </c>
      <c r="H71" s="28">
        <v>202100010024770</v>
      </c>
      <c r="I71" s="29">
        <v>45507</v>
      </c>
      <c r="J71" s="29">
        <v>45507</v>
      </c>
      <c r="K71" s="276" t="s">
        <v>254</v>
      </c>
      <c r="L71" s="20"/>
      <c r="M71" s="20"/>
      <c r="N71" s="20"/>
      <c r="O71" s="20"/>
      <c r="P71" s="25"/>
      <c r="Q71" s="20"/>
      <c r="R71" s="20"/>
      <c r="S71" s="20"/>
      <c r="T71" s="20"/>
      <c r="U71" s="20"/>
      <c r="V71" s="20"/>
    </row>
    <row r="72" spans="1:22" ht="39.75" customHeight="1">
      <c r="A72" s="379" t="s">
        <v>54</v>
      </c>
      <c r="B72" s="379"/>
      <c r="C72" s="379"/>
      <c r="D72" s="379"/>
      <c r="E72" s="379"/>
      <c r="F72" s="56">
        <v>472950.37</v>
      </c>
      <c r="G72" s="27" t="s">
        <v>56</v>
      </c>
      <c r="H72" s="325">
        <v>202100010054420</v>
      </c>
      <c r="I72" s="29">
        <v>45539</v>
      </c>
      <c r="J72" s="29">
        <v>45539</v>
      </c>
      <c r="K72" s="317" t="s">
        <v>279</v>
      </c>
      <c r="L72" s="20"/>
      <c r="M72" s="20"/>
      <c r="N72" s="20"/>
      <c r="O72" s="20"/>
      <c r="P72" s="25"/>
      <c r="Q72" s="20"/>
      <c r="R72" s="20"/>
      <c r="S72" s="20"/>
      <c r="T72" s="20"/>
      <c r="U72" s="20"/>
      <c r="V72" s="20"/>
    </row>
    <row r="73" spans="1:22" ht="39.75" customHeight="1">
      <c r="A73" s="379" t="s">
        <v>54</v>
      </c>
      <c r="B73" s="379"/>
      <c r="C73" s="379"/>
      <c r="D73" s="379"/>
      <c r="E73" s="379"/>
      <c r="F73" s="56">
        <v>472950.37</v>
      </c>
      <c r="G73" s="27" t="s">
        <v>56</v>
      </c>
      <c r="H73" s="325">
        <v>202100010054420</v>
      </c>
      <c r="I73" s="279">
        <v>45566</v>
      </c>
      <c r="J73" s="279">
        <v>45566</v>
      </c>
      <c r="K73" s="317" t="s">
        <v>279</v>
      </c>
      <c r="L73" s="20"/>
      <c r="M73" s="20"/>
      <c r="N73" s="20"/>
      <c r="O73" s="20"/>
      <c r="P73" s="25"/>
      <c r="Q73" s="20"/>
      <c r="R73" s="20"/>
      <c r="S73" s="20"/>
      <c r="T73" s="20"/>
      <c r="U73" s="20"/>
      <c r="V73" s="20"/>
    </row>
    <row r="74" spans="1:22" ht="39.75" customHeight="1">
      <c r="A74" s="379" t="s">
        <v>90</v>
      </c>
      <c r="B74" s="379"/>
      <c r="C74" s="379"/>
      <c r="D74" s="379"/>
      <c r="E74" s="379"/>
      <c r="F74" s="56">
        <f>7358.81</f>
        <v>7358.81</v>
      </c>
      <c r="G74" s="27" t="s">
        <v>56</v>
      </c>
      <c r="H74" s="28">
        <v>201800010008207</v>
      </c>
      <c r="I74" s="29">
        <v>45293</v>
      </c>
      <c r="J74" s="29">
        <v>45324</v>
      </c>
      <c r="K74" s="24" t="s">
        <v>75</v>
      </c>
      <c r="L74" s="20"/>
      <c r="M74" s="20"/>
      <c r="N74" s="20"/>
      <c r="O74" s="20"/>
      <c r="P74" s="25"/>
      <c r="Q74" s="20"/>
      <c r="R74" s="20"/>
      <c r="S74" s="20"/>
      <c r="T74" s="20"/>
      <c r="U74" s="20"/>
      <c r="V74" s="20"/>
    </row>
    <row r="75" spans="1:22" ht="39.75" customHeight="1">
      <c r="A75" s="379" t="s">
        <v>90</v>
      </c>
      <c r="B75" s="379"/>
      <c r="C75" s="379"/>
      <c r="D75" s="379"/>
      <c r="E75" s="379"/>
      <c r="F75" s="56">
        <v>49155.46</v>
      </c>
      <c r="G75" s="27" t="s">
        <v>56</v>
      </c>
      <c r="H75" s="28">
        <v>201800010008207</v>
      </c>
      <c r="I75" s="29">
        <v>45324</v>
      </c>
      <c r="J75" s="29">
        <v>45324</v>
      </c>
      <c r="K75" s="24" t="s">
        <v>75</v>
      </c>
      <c r="L75" s="20"/>
      <c r="M75" s="20"/>
      <c r="N75" s="20"/>
      <c r="O75" s="20"/>
      <c r="P75" s="25"/>
      <c r="Q75" s="20"/>
      <c r="R75" s="20"/>
      <c r="S75" s="20"/>
      <c r="T75" s="20"/>
      <c r="U75" s="20"/>
      <c r="V75" s="20"/>
    </row>
    <row r="76" spans="1:22" ht="39.75" customHeight="1">
      <c r="A76" s="379" t="s">
        <v>90</v>
      </c>
      <c r="B76" s="379"/>
      <c r="C76" s="379"/>
      <c r="D76" s="379"/>
      <c r="E76" s="379"/>
      <c r="F76" s="56">
        <v>26041.13</v>
      </c>
      <c r="G76" s="27" t="s">
        <v>56</v>
      </c>
      <c r="H76" s="28">
        <v>201800010008207</v>
      </c>
      <c r="I76" s="29">
        <v>45352</v>
      </c>
      <c r="J76" s="29">
        <v>45352</v>
      </c>
      <c r="K76" s="24" t="s">
        <v>75</v>
      </c>
      <c r="L76" s="20"/>
      <c r="M76" s="20"/>
      <c r="N76" s="20"/>
      <c r="O76" s="20"/>
      <c r="P76" s="25"/>
      <c r="Q76" s="20"/>
      <c r="R76" s="20"/>
      <c r="S76" s="20"/>
      <c r="T76" s="20"/>
      <c r="U76" s="20"/>
      <c r="V76" s="20"/>
    </row>
    <row r="77" spans="1:22" ht="39.75" customHeight="1">
      <c r="A77" s="379" t="s">
        <v>90</v>
      </c>
      <c r="B77" s="379"/>
      <c r="C77" s="379"/>
      <c r="D77" s="379"/>
      <c r="E77" s="379"/>
      <c r="F77" s="56">
        <v>46975.77</v>
      </c>
      <c r="G77" s="27" t="s">
        <v>56</v>
      </c>
      <c r="H77" s="28">
        <v>202100010024770</v>
      </c>
      <c r="I77" s="29">
        <v>45384</v>
      </c>
      <c r="J77" s="29">
        <v>45384</v>
      </c>
      <c r="K77" s="24" t="s">
        <v>75</v>
      </c>
      <c r="L77" s="20"/>
      <c r="M77" s="20"/>
      <c r="N77" s="20"/>
      <c r="O77" s="20"/>
      <c r="P77" s="25"/>
      <c r="Q77" s="20"/>
      <c r="R77" s="20"/>
      <c r="S77" s="20"/>
      <c r="T77" s="20"/>
      <c r="U77" s="20"/>
      <c r="V77" s="20"/>
    </row>
    <row r="78" spans="1:22" ht="39.75" customHeight="1">
      <c r="A78" s="379" t="s">
        <v>90</v>
      </c>
      <c r="B78" s="379"/>
      <c r="C78" s="379"/>
      <c r="D78" s="379"/>
      <c r="E78" s="379"/>
      <c r="F78" s="56">
        <v>70686.039999999994</v>
      </c>
      <c r="G78" s="27" t="s">
        <v>56</v>
      </c>
      <c r="H78" s="28">
        <v>202100010024770</v>
      </c>
      <c r="I78" s="29">
        <v>45413</v>
      </c>
      <c r="J78" s="29">
        <v>45413</v>
      </c>
      <c r="K78" s="24" t="s">
        <v>254</v>
      </c>
      <c r="L78" s="20"/>
      <c r="M78" s="20"/>
      <c r="N78" s="20"/>
      <c r="O78" s="20"/>
      <c r="P78" s="25"/>
      <c r="Q78" s="20"/>
      <c r="R78" s="20"/>
      <c r="S78" s="20"/>
      <c r="T78" s="20"/>
      <c r="U78" s="20"/>
      <c r="V78" s="20"/>
    </row>
    <row r="79" spans="1:22" ht="39.75" customHeight="1">
      <c r="A79" s="379" t="s">
        <v>91</v>
      </c>
      <c r="B79" s="379"/>
      <c r="C79" s="379"/>
      <c r="D79" s="379"/>
      <c r="E79" s="379"/>
      <c r="F79" s="26">
        <v>23425.49</v>
      </c>
      <c r="G79" s="27" t="s">
        <v>56</v>
      </c>
      <c r="H79" s="28">
        <v>202100010024770</v>
      </c>
      <c r="I79" s="29">
        <v>45444</v>
      </c>
      <c r="J79" s="29">
        <v>45444</v>
      </c>
      <c r="K79" s="276" t="s">
        <v>254</v>
      </c>
      <c r="L79" s="20"/>
      <c r="M79" s="20"/>
      <c r="N79" s="20"/>
      <c r="O79" s="20"/>
      <c r="P79" s="25"/>
      <c r="Q79" s="20"/>
      <c r="R79" s="20"/>
      <c r="S79" s="20"/>
      <c r="T79" s="20"/>
      <c r="U79" s="20"/>
      <c r="V79" s="20"/>
    </row>
    <row r="80" spans="1:22" ht="39.75" customHeight="1">
      <c r="A80" s="379" t="s">
        <v>91</v>
      </c>
      <c r="B80" s="379"/>
      <c r="C80" s="379"/>
      <c r="D80" s="379"/>
      <c r="E80" s="379"/>
      <c r="F80" s="56">
        <v>6008.91</v>
      </c>
      <c r="G80" s="27" t="s">
        <v>56</v>
      </c>
      <c r="H80" s="28">
        <v>202100010024770</v>
      </c>
      <c r="I80" s="29">
        <v>45475</v>
      </c>
      <c r="J80" s="29">
        <v>45475</v>
      </c>
      <c r="K80" s="276" t="s">
        <v>254</v>
      </c>
      <c r="L80" s="20"/>
      <c r="M80" s="20"/>
      <c r="N80" s="20"/>
      <c r="O80" s="20"/>
      <c r="P80" s="25"/>
      <c r="Q80" s="20"/>
      <c r="R80" s="20"/>
      <c r="S80" s="20"/>
      <c r="T80" s="20"/>
      <c r="U80" s="20"/>
      <c r="V80" s="20"/>
    </row>
    <row r="81" spans="1:22" ht="39.75" customHeight="1">
      <c r="A81" s="379" t="s">
        <v>91</v>
      </c>
      <c r="B81" s="379"/>
      <c r="C81" s="379"/>
      <c r="D81" s="379"/>
      <c r="E81" s="379"/>
      <c r="F81" s="56">
        <v>44221.01</v>
      </c>
      <c r="G81" s="27" t="s">
        <v>56</v>
      </c>
      <c r="H81" s="28">
        <v>202100010024770</v>
      </c>
      <c r="I81" s="29">
        <v>45507</v>
      </c>
      <c r="J81" s="29">
        <v>45507</v>
      </c>
      <c r="K81" s="276" t="s">
        <v>254</v>
      </c>
      <c r="L81" s="20"/>
      <c r="M81" s="20"/>
      <c r="N81" s="20"/>
      <c r="O81" s="20"/>
      <c r="P81" s="25"/>
      <c r="Q81" s="20"/>
      <c r="R81" s="20"/>
      <c r="S81" s="20"/>
      <c r="T81" s="20"/>
      <c r="U81" s="20"/>
      <c r="V81" s="20"/>
    </row>
    <row r="82" spans="1:22" ht="39.75" customHeight="1">
      <c r="A82" s="379" t="s">
        <v>55</v>
      </c>
      <c r="B82" s="379"/>
      <c r="C82" s="379"/>
      <c r="D82" s="379"/>
      <c r="E82" s="379"/>
      <c r="F82" s="56">
        <v>97807.09</v>
      </c>
      <c r="G82" s="27" t="s">
        <v>56</v>
      </c>
      <c r="H82" s="28">
        <v>201800010008207</v>
      </c>
      <c r="I82" s="29">
        <v>45293</v>
      </c>
      <c r="J82" s="29">
        <v>45293</v>
      </c>
      <c r="K82" s="24" t="s">
        <v>75</v>
      </c>
      <c r="L82" s="20"/>
      <c r="M82" s="20"/>
      <c r="N82" s="20"/>
      <c r="O82" s="20"/>
      <c r="P82" s="25"/>
      <c r="Q82" s="20"/>
      <c r="R82" s="20"/>
      <c r="S82" s="20"/>
      <c r="T82" s="20"/>
      <c r="U82" s="20"/>
      <c r="V82" s="20"/>
    </row>
    <row r="83" spans="1:22" ht="39.75" customHeight="1">
      <c r="A83" s="379" t="s">
        <v>55</v>
      </c>
      <c r="B83" s="379"/>
      <c r="C83" s="379"/>
      <c r="D83" s="379"/>
      <c r="E83" s="379"/>
      <c r="F83" s="56">
        <v>95589.8</v>
      </c>
      <c r="G83" s="27" t="s">
        <v>56</v>
      </c>
      <c r="H83" s="28">
        <v>201800010008207</v>
      </c>
      <c r="I83" s="29">
        <v>45324</v>
      </c>
      <c r="J83" s="29">
        <v>45324</v>
      </c>
      <c r="K83" s="24" t="s">
        <v>75</v>
      </c>
      <c r="L83" s="20"/>
      <c r="M83" s="20"/>
      <c r="N83" s="20"/>
      <c r="O83" s="20"/>
      <c r="P83" s="25"/>
      <c r="Q83" s="20"/>
      <c r="R83" s="20"/>
      <c r="S83" s="20"/>
      <c r="T83" s="20"/>
      <c r="U83" s="20"/>
      <c r="V83" s="20"/>
    </row>
    <row r="84" spans="1:22" ht="39.75" customHeight="1">
      <c r="A84" s="379" t="s">
        <v>55</v>
      </c>
      <c r="B84" s="379"/>
      <c r="C84" s="379"/>
      <c r="D84" s="379"/>
      <c r="E84" s="379"/>
      <c r="F84" s="56">
        <v>146587.44</v>
      </c>
      <c r="G84" s="27" t="s">
        <v>56</v>
      </c>
      <c r="H84" s="28">
        <v>201800010008207</v>
      </c>
      <c r="I84" s="29">
        <v>45352</v>
      </c>
      <c r="J84" s="29">
        <v>45352</v>
      </c>
      <c r="K84" s="24" t="s">
        <v>75</v>
      </c>
      <c r="L84" s="20"/>
      <c r="M84" s="20"/>
      <c r="N84" s="20"/>
      <c r="O84" s="20"/>
      <c r="P84" s="25"/>
      <c r="Q84" s="20"/>
      <c r="R84" s="20"/>
      <c r="S84" s="20"/>
      <c r="T84" s="20"/>
      <c r="U84" s="20"/>
      <c r="V84" s="20"/>
    </row>
    <row r="85" spans="1:22" ht="39.75" customHeight="1">
      <c r="A85" s="379" t="s">
        <v>55</v>
      </c>
      <c r="B85" s="379"/>
      <c r="C85" s="379"/>
      <c r="D85" s="379"/>
      <c r="E85" s="379"/>
      <c r="F85" s="56">
        <v>77366.83</v>
      </c>
      <c r="G85" s="27" t="s">
        <v>56</v>
      </c>
      <c r="H85" s="28">
        <v>202100010024770</v>
      </c>
      <c r="I85" s="29">
        <v>45384</v>
      </c>
      <c r="J85" s="29">
        <v>45384</v>
      </c>
      <c r="K85" s="24" t="s">
        <v>75</v>
      </c>
      <c r="L85" s="20"/>
      <c r="M85" s="20"/>
      <c r="N85" s="20"/>
      <c r="O85" s="20"/>
      <c r="P85" s="25"/>
      <c r="Q85" s="20"/>
      <c r="R85" s="20"/>
      <c r="S85" s="20"/>
      <c r="T85" s="20"/>
      <c r="U85" s="20"/>
      <c r="V85" s="20"/>
    </row>
    <row r="86" spans="1:22" ht="39.75" customHeight="1">
      <c r="A86" s="379" t="s">
        <v>55</v>
      </c>
      <c r="B86" s="379"/>
      <c r="C86" s="379"/>
      <c r="D86" s="379"/>
      <c r="E86" s="379"/>
      <c r="F86" s="56">
        <v>124554.15</v>
      </c>
      <c r="G86" s="27" t="s">
        <v>56</v>
      </c>
      <c r="H86" s="28">
        <v>202100010024770</v>
      </c>
      <c r="I86" s="29">
        <v>45413</v>
      </c>
      <c r="J86" s="29">
        <v>45413</v>
      </c>
      <c r="K86" s="24" t="s">
        <v>75</v>
      </c>
      <c r="L86" s="20"/>
      <c r="M86" s="20"/>
      <c r="N86" s="20"/>
      <c r="O86" s="20"/>
      <c r="P86" s="25"/>
      <c r="Q86" s="20"/>
      <c r="R86" s="20"/>
      <c r="S86" s="20"/>
      <c r="T86" s="20"/>
      <c r="U86" s="20"/>
      <c r="V86" s="20"/>
    </row>
    <row r="87" spans="1:22" ht="39.75" customHeight="1">
      <c r="A87" s="379" t="s">
        <v>55</v>
      </c>
      <c r="B87" s="379"/>
      <c r="C87" s="379"/>
      <c r="D87" s="379"/>
      <c r="E87" s="379"/>
      <c r="F87" s="56">
        <v>173983.31</v>
      </c>
      <c r="G87" s="27" t="s">
        <v>56</v>
      </c>
      <c r="H87" s="28">
        <v>202100010024770</v>
      </c>
      <c r="I87" s="29">
        <v>45444</v>
      </c>
      <c r="J87" s="29">
        <v>45444</v>
      </c>
      <c r="K87" s="272" t="s">
        <v>75</v>
      </c>
      <c r="L87" s="20"/>
      <c r="M87" s="20"/>
      <c r="N87" s="20"/>
      <c r="O87" s="20"/>
      <c r="P87" s="25"/>
      <c r="Q87" s="20"/>
      <c r="R87" s="20"/>
      <c r="S87" s="20"/>
      <c r="T87" s="20"/>
      <c r="U87" s="20"/>
      <c r="V87" s="20"/>
    </row>
    <row r="88" spans="1:22" ht="40.5" customHeight="1">
      <c r="A88" s="379" t="s">
        <v>55</v>
      </c>
      <c r="B88" s="379"/>
      <c r="C88" s="379"/>
      <c r="D88" s="379"/>
      <c r="E88" s="379"/>
      <c r="F88" s="56">
        <v>174426.77</v>
      </c>
      <c r="G88" s="27" t="s">
        <v>56</v>
      </c>
      <c r="H88" s="28">
        <v>202100010024770</v>
      </c>
      <c r="I88" s="29">
        <v>45475</v>
      </c>
      <c r="J88" s="29">
        <v>45475</v>
      </c>
      <c r="K88" s="272" t="s">
        <v>75</v>
      </c>
      <c r="L88" s="20"/>
      <c r="M88" s="20"/>
      <c r="N88" s="20"/>
      <c r="O88" s="20"/>
      <c r="P88" s="25"/>
      <c r="Q88" s="20"/>
      <c r="R88" s="20"/>
      <c r="S88" s="20"/>
      <c r="T88" s="20"/>
      <c r="U88" s="20"/>
      <c r="V88" s="20"/>
    </row>
    <row r="89" spans="1:22" ht="40.5" customHeight="1">
      <c r="A89" s="379" t="s">
        <v>55</v>
      </c>
      <c r="B89" s="379"/>
      <c r="C89" s="379"/>
      <c r="D89" s="379"/>
      <c r="E89" s="379"/>
      <c r="F89" s="56">
        <v>87205.3</v>
      </c>
      <c r="G89" s="27" t="s">
        <v>56</v>
      </c>
      <c r="H89" s="28">
        <v>202100010024770</v>
      </c>
      <c r="I89" s="29">
        <v>45384</v>
      </c>
      <c r="J89" s="29">
        <v>45507</v>
      </c>
      <c r="K89" s="272" t="s">
        <v>75</v>
      </c>
      <c r="L89" s="20"/>
      <c r="M89" s="20"/>
      <c r="N89" s="20"/>
      <c r="O89" s="20"/>
      <c r="P89" s="25"/>
      <c r="Q89" s="20"/>
      <c r="R89" s="20"/>
      <c r="S89" s="20"/>
      <c r="T89" s="20"/>
      <c r="U89" s="20"/>
      <c r="V89" s="20"/>
    </row>
    <row r="90" spans="1:22" ht="40.5" customHeight="1">
      <c r="A90" s="379" t="s">
        <v>55</v>
      </c>
      <c r="B90" s="379"/>
      <c r="C90" s="379"/>
      <c r="D90" s="379"/>
      <c r="E90" s="379"/>
      <c r="F90" s="56">
        <v>62683.59</v>
      </c>
      <c r="G90" s="27" t="s">
        <v>56</v>
      </c>
      <c r="H90" s="28">
        <v>202100010024770</v>
      </c>
      <c r="I90" s="29">
        <v>45413</v>
      </c>
      <c r="J90" s="29">
        <v>45507</v>
      </c>
      <c r="K90" s="272" t="s">
        <v>75</v>
      </c>
      <c r="L90" s="20"/>
      <c r="M90" s="20"/>
      <c r="N90" s="20"/>
      <c r="O90" s="20"/>
      <c r="P90" s="25"/>
      <c r="Q90" s="20"/>
      <c r="R90" s="20"/>
      <c r="S90" s="20"/>
      <c r="T90" s="20"/>
      <c r="U90" s="20"/>
      <c r="V90" s="20"/>
    </row>
    <row r="91" spans="1:22" ht="40.5" customHeight="1">
      <c r="A91" s="379" t="s">
        <v>55</v>
      </c>
      <c r="B91" s="379"/>
      <c r="C91" s="379"/>
      <c r="D91" s="379"/>
      <c r="E91" s="379"/>
      <c r="F91" s="56">
        <v>173539.85</v>
      </c>
      <c r="G91" s="27" t="s">
        <v>56</v>
      </c>
      <c r="H91" s="28">
        <v>202100010024770</v>
      </c>
      <c r="I91" s="29">
        <v>45507</v>
      </c>
      <c r="J91" s="29">
        <v>45507</v>
      </c>
      <c r="K91" s="276" t="s">
        <v>254</v>
      </c>
      <c r="L91" s="20"/>
      <c r="M91" s="20"/>
      <c r="N91" s="20"/>
      <c r="O91" s="20"/>
      <c r="P91" s="25"/>
      <c r="Q91" s="20"/>
      <c r="R91" s="20"/>
      <c r="S91" s="20"/>
      <c r="T91" s="20"/>
      <c r="U91" s="20"/>
      <c r="V91" s="20"/>
    </row>
    <row r="92" spans="1:22" ht="40.5" customHeight="1">
      <c r="A92" s="379" t="s">
        <v>55</v>
      </c>
      <c r="B92" s="379"/>
      <c r="C92" s="379"/>
      <c r="D92" s="379"/>
      <c r="E92" s="379"/>
      <c r="F92" s="26">
        <v>26709.77</v>
      </c>
      <c r="G92" s="27" t="s">
        <v>56</v>
      </c>
      <c r="H92" s="326">
        <v>202100010054420</v>
      </c>
      <c r="I92" s="29">
        <v>45539</v>
      </c>
      <c r="J92" s="29">
        <v>45539</v>
      </c>
      <c r="K92" s="276" t="s">
        <v>255</v>
      </c>
      <c r="L92" s="20"/>
      <c r="M92" s="20"/>
      <c r="N92" s="20"/>
      <c r="O92" s="20"/>
      <c r="P92" s="25"/>
      <c r="Q92" s="20"/>
      <c r="R92" s="20"/>
      <c r="S92" s="20"/>
      <c r="T92" s="20"/>
      <c r="U92" s="20"/>
      <c r="V92" s="20"/>
    </row>
    <row r="93" spans="1:22" ht="40.5" customHeight="1">
      <c r="A93" s="379" t="s">
        <v>55</v>
      </c>
      <c r="B93" s="379"/>
      <c r="C93" s="379"/>
      <c r="D93" s="379"/>
      <c r="E93" s="379"/>
      <c r="F93" s="26">
        <v>27039.03</v>
      </c>
      <c r="G93" s="27" t="s">
        <v>56</v>
      </c>
      <c r="H93" s="326">
        <v>202100010054420</v>
      </c>
      <c r="I93" s="279">
        <v>45566</v>
      </c>
      <c r="J93" s="279">
        <v>45566</v>
      </c>
      <c r="K93" s="317" t="s">
        <v>255</v>
      </c>
      <c r="L93" s="20"/>
      <c r="M93" s="20"/>
      <c r="N93" s="20"/>
      <c r="O93" s="20"/>
      <c r="P93" s="25"/>
      <c r="Q93" s="20"/>
      <c r="R93" s="20"/>
      <c r="S93" s="20"/>
      <c r="T93" s="20"/>
      <c r="U93" s="20"/>
      <c r="V93" s="20"/>
    </row>
    <row r="94" spans="1:22" hidden="1">
      <c r="A94" s="379" t="s">
        <v>258</v>
      </c>
      <c r="B94" s="379"/>
      <c r="C94" s="379"/>
      <c r="D94" s="379"/>
      <c r="E94" s="379"/>
      <c r="F94" s="56"/>
      <c r="G94" s="27"/>
      <c r="H94" s="276"/>
      <c r="I94" s="29"/>
      <c r="J94" s="29"/>
      <c r="K94" s="276"/>
      <c r="L94" s="20"/>
      <c r="M94" s="20"/>
      <c r="N94" s="20"/>
      <c r="O94" s="20"/>
      <c r="P94" s="25"/>
      <c r="Q94" s="20"/>
      <c r="R94" s="20"/>
      <c r="S94" s="20"/>
      <c r="T94" s="20"/>
      <c r="U94" s="20"/>
      <c r="V94" s="20"/>
    </row>
    <row r="95" spans="1:22" ht="38.25">
      <c r="A95" s="379" t="s">
        <v>259</v>
      </c>
      <c r="B95" s="379"/>
      <c r="C95" s="379"/>
      <c r="D95" s="379"/>
      <c r="E95" s="379"/>
      <c r="F95" s="56">
        <v>982665.41</v>
      </c>
      <c r="G95" s="27" t="s">
        <v>58</v>
      </c>
      <c r="H95" s="325">
        <v>202100010054420</v>
      </c>
      <c r="I95" s="29">
        <v>45539</v>
      </c>
      <c r="J95" s="29">
        <v>45539</v>
      </c>
      <c r="K95" s="276" t="s">
        <v>255</v>
      </c>
      <c r="L95" s="20"/>
      <c r="M95" s="20"/>
      <c r="N95" s="20"/>
      <c r="O95" s="20"/>
      <c r="P95" s="25"/>
      <c r="Q95" s="20"/>
      <c r="R95" s="20"/>
      <c r="S95" s="20"/>
      <c r="T95" s="20"/>
      <c r="U95" s="20"/>
      <c r="V95" s="20"/>
    </row>
    <row r="96" spans="1:22" ht="38.25">
      <c r="A96" s="379" t="s">
        <v>259</v>
      </c>
      <c r="B96" s="379"/>
      <c r="C96" s="379"/>
      <c r="D96" s="379"/>
      <c r="E96" s="379"/>
      <c r="F96" s="56">
        <v>982665.41</v>
      </c>
      <c r="G96" s="27" t="s">
        <v>58</v>
      </c>
      <c r="H96" s="325">
        <v>202100010054420</v>
      </c>
      <c r="I96" s="279">
        <v>45566</v>
      </c>
      <c r="J96" s="279">
        <v>45566</v>
      </c>
      <c r="K96" s="317" t="s">
        <v>255</v>
      </c>
      <c r="L96" s="20"/>
      <c r="M96" s="20"/>
      <c r="N96" s="20"/>
      <c r="O96" s="20"/>
      <c r="P96" s="25"/>
      <c r="Q96" s="20"/>
      <c r="R96" s="20"/>
      <c r="S96" s="20"/>
      <c r="T96" s="20"/>
      <c r="U96" s="20"/>
      <c r="V96" s="20"/>
    </row>
    <row r="97" spans="1:22" hidden="1">
      <c r="A97" s="379" t="s">
        <v>62</v>
      </c>
      <c r="B97" s="379"/>
      <c r="C97" s="379"/>
      <c r="D97" s="379"/>
      <c r="E97" s="379"/>
      <c r="F97" s="56"/>
      <c r="G97" s="27"/>
      <c r="H97" s="24"/>
      <c r="I97" s="24"/>
      <c r="J97" s="24"/>
      <c r="K97" s="24"/>
      <c r="L97" s="20"/>
      <c r="M97" s="20"/>
      <c r="N97" s="20"/>
      <c r="O97" s="20"/>
      <c r="P97" s="25"/>
      <c r="Q97" s="20"/>
      <c r="R97" s="20"/>
      <c r="S97" s="20"/>
      <c r="T97" s="20"/>
      <c r="U97" s="20"/>
      <c r="V97" s="20"/>
    </row>
    <row r="98" spans="1:22" ht="15" customHeight="1">
      <c r="A98" s="380" t="s">
        <v>63</v>
      </c>
      <c r="B98" s="380"/>
      <c r="C98" s="380"/>
      <c r="D98" s="380"/>
      <c r="E98" s="380"/>
      <c r="F98" s="57">
        <f>SUM(F62:F97)</f>
        <v>7994222.7699999977</v>
      </c>
      <c r="G98" s="33"/>
      <c r="H98" s="33"/>
      <c r="I98" s="33"/>
      <c r="J98" s="33"/>
      <c r="K98" s="33"/>
      <c r="L98" s="20"/>
      <c r="M98" s="20"/>
      <c r="N98" s="20"/>
      <c r="O98" s="20"/>
      <c r="P98" s="25"/>
      <c r="Q98" s="20"/>
      <c r="R98" s="20"/>
      <c r="S98" s="20"/>
      <c r="T98" s="20"/>
      <c r="U98" s="20"/>
      <c r="V98" s="20"/>
    </row>
    <row r="99" spans="1:22" ht="15" hidden="1" customHeight="1">
      <c r="A99" s="381" t="s">
        <v>64</v>
      </c>
      <c r="B99" s="381"/>
      <c r="C99" s="381"/>
      <c r="D99" s="381"/>
      <c r="E99" s="381"/>
      <c r="F99" s="381"/>
      <c r="G99" s="381"/>
      <c r="H99" s="381"/>
      <c r="I99" s="25"/>
      <c r="J99" s="25"/>
      <c r="K99" s="25"/>
      <c r="L99" s="25"/>
      <c r="M99" s="25"/>
      <c r="N99" s="25"/>
      <c r="O99" s="25"/>
      <c r="P99" s="20"/>
      <c r="Q99" s="20"/>
      <c r="R99" s="20"/>
      <c r="S99" s="20"/>
      <c r="T99" s="20"/>
      <c r="U99" s="20"/>
      <c r="V99" s="20"/>
    </row>
    <row r="100" spans="1:22" ht="15.75" thickBot="1">
      <c r="A100" s="382"/>
      <c r="B100" s="382"/>
      <c r="C100" s="382"/>
      <c r="D100" s="382"/>
      <c r="E100" s="382"/>
      <c r="F100" s="382"/>
      <c r="G100" s="382"/>
      <c r="H100" s="382"/>
      <c r="I100" s="382"/>
      <c r="J100" s="382"/>
      <c r="K100" s="382"/>
      <c r="L100" s="382"/>
      <c r="M100" s="382"/>
      <c r="N100" s="382"/>
      <c r="O100" s="382"/>
      <c r="P100" s="20"/>
      <c r="Q100" s="20"/>
      <c r="R100" s="20"/>
      <c r="S100" s="20"/>
      <c r="T100" s="20"/>
      <c r="U100" s="20"/>
      <c r="V100" s="20"/>
    </row>
    <row r="101" spans="1:22" ht="27.75" customHeight="1" thickBot="1">
      <c r="A101" s="385" t="s">
        <v>93</v>
      </c>
      <c r="B101" s="385"/>
      <c r="C101" s="385"/>
      <c r="D101" s="385"/>
      <c r="E101" s="385"/>
      <c r="F101" s="385"/>
      <c r="G101" s="385"/>
      <c r="H101" s="385"/>
      <c r="I101" s="385"/>
      <c r="J101" s="385"/>
      <c r="K101" s="385"/>
      <c r="L101" s="390"/>
      <c r="M101" s="390"/>
      <c r="N101" s="390"/>
      <c r="O101" s="390"/>
      <c r="P101" s="20"/>
      <c r="Q101" s="20"/>
      <c r="R101" s="20"/>
      <c r="S101" s="20"/>
      <c r="T101" s="20"/>
      <c r="U101" s="20"/>
      <c r="V101" s="20"/>
    </row>
    <row r="102" spans="1:22" ht="27.75" customHeight="1">
      <c r="A102" s="385"/>
      <c r="B102" s="385"/>
      <c r="C102" s="385"/>
      <c r="D102" s="385"/>
      <c r="E102" s="385"/>
      <c r="F102" s="385"/>
      <c r="G102" s="385"/>
      <c r="H102" s="385"/>
      <c r="I102" s="385"/>
      <c r="J102" s="385"/>
      <c r="K102" s="385"/>
      <c r="L102" s="390"/>
      <c r="M102" s="390"/>
      <c r="N102" s="390"/>
      <c r="O102" s="390"/>
      <c r="P102" s="20"/>
      <c r="Q102" s="20"/>
      <c r="R102" s="20"/>
      <c r="S102" s="20"/>
      <c r="T102" s="20"/>
      <c r="U102" s="20"/>
      <c r="V102" s="20"/>
    </row>
    <row r="103" spans="1:22">
      <c r="A103" s="20"/>
      <c r="B103" s="20"/>
      <c r="C103" s="21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1:22" ht="15" customHeight="1">
      <c r="A104" s="381" t="s">
        <v>66</v>
      </c>
      <c r="B104" s="381"/>
      <c r="C104" s="381"/>
      <c r="D104" s="381"/>
      <c r="E104" s="381"/>
      <c r="F104" s="381"/>
      <c r="G104" s="381"/>
      <c r="H104" s="381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1:22" ht="38.25" customHeight="1">
      <c r="A105" s="386"/>
      <c r="B105" s="386"/>
      <c r="C105" s="386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1:22">
      <c r="A106" s="20"/>
      <c r="B106" s="20"/>
      <c r="C106" s="21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1:22" ht="15" customHeight="1">
      <c r="A107" s="20"/>
      <c r="B107" s="20"/>
      <c r="C107" s="21"/>
      <c r="D107" s="383"/>
      <c r="E107" s="383"/>
      <c r="F107" s="383"/>
      <c r="I107" s="383"/>
      <c r="J107" s="383"/>
      <c r="K107" s="383"/>
      <c r="L107" s="383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1:22" ht="33.75" customHeight="1">
      <c r="A108" s="34"/>
      <c r="B108" s="34"/>
      <c r="C108" s="21"/>
      <c r="D108" s="383"/>
      <c r="E108" s="383"/>
      <c r="F108" s="383"/>
      <c r="I108" s="383"/>
      <c r="J108" s="383"/>
      <c r="K108" s="383"/>
      <c r="L108" s="383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spans="1:22">
      <c r="A109" s="20"/>
      <c r="B109" s="20"/>
      <c r="C109" s="21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spans="1:22">
      <c r="A110" s="20"/>
      <c r="B110" s="20"/>
      <c r="C110" s="21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spans="1:22">
      <c r="A111" s="20"/>
      <c r="B111" s="20"/>
      <c r="C111" s="21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spans="1:22">
      <c r="A112" s="20"/>
      <c r="B112" s="20"/>
      <c r="C112" s="21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spans="1:22">
      <c r="A113" s="20"/>
      <c r="B113" s="20"/>
      <c r="C113" s="21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spans="1:22">
      <c r="A114" s="37"/>
      <c r="B114" s="37"/>
      <c r="C114" s="38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>
      <c r="A115" s="37"/>
      <c r="B115" s="37"/>
      <c r="C115" s="38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>
      <c r="A116" s="37"/>
      <c r="B116" s="37"/>
      <c r="C116" s="38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>
      <c r="A117" s="37"/>
      <c r="B117" s="37"/>
      <c r="C117" s="38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>
      <c r="A118" s="37"/>
      <c r="B118" s="37"/>
      <c r="C118" s="38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>
      <c r="A119" s="37"/>
      <c r="B119" s="37"/>
      <c r="C119" s="38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>
      <c r="A120" s="37"/>
      <c r="B120" s="37"/>
      <c r="C120" s="38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>
      <c r="A121" s="37"/>
      <c r="B121" s="37"/>
      <c r="C121" s="38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>
      <c r="A122" s="37"/>
      <c r="B122" s="37"/>
      <c r="C122" s="38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>
      <c r="A123" s="37"/>
      <c r="B123" s="37"/>
      <c r="C123" s="38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>
      <c r="A124" s="37"/>
      <c r="B124" s="37"/>
      <c r="C124" s="38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>
      <c r="A125" s="37"/>
      <c r="B125" s="37"/>
      <c r="C125" s="38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>
      <c r="A126" s="37"/>
      <c r="B126" s="37"/>
      <c r="C126" s="38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>
      <c r="A127" s="37"/>
      <c r="B127" s="37"/>
      <c r="C127" s="38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>
      <c r="A128" s="37"/>
      <c r="B128" s="37"/>
      <c r="C128" s="38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>
      <c r="A129" s="37"/>
      <c r="B129" s="37"/>
      <c r="C129" s="38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>
      <c r="A130" s="37"/>
      <c r="B130" s="37"/>
      <c r="C130" s="38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>
      <c r="A131" s="37"/>
      <c r="B131" s="37"/>
      <c r="C131" s="38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>
      <c r="A132" s="37"/>
      <c r="B132" s="37"/>
      <c r="C132" s="38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>
      <c r="A133" s="37"/>
      <c r="B133" s="37"/>
      <c r="C133" s="38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>
      <c r="A134" s="37"/>
      <c r="B134" s="37"/>
      <c r="C134" s="38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>
      <c r="A135" s="37"/>
      <c r="B135" s="37"/>
      <c r="C135" s="38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>
      <c r="A136" s="37"/>
      <c r="B136" s="37"/>
      <c r="C136" s="38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>
      <c r="A137" s="37"/>
      <c r="B137" s="37"/>
      <c r="C137" s="38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>
      <c r="A138" s="37"/>
      <c r="B138" s="37"/>
      <c r="C138" s="38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>
      <c r="A139" s="37"/>
      <c r="B139" s="37"/>
      <c r="C139" s="38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>
      <c r="A140" s="37"/>
      <c r="B140" s="37"/>
      <c r="C140" s="38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>
      <c r="A141" s="37"/>
      <c r="B141" s="37"/>
      <c r="C141" s="38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>
      <c r="A142" s="37"/>
      <c r="B142" s="37"/>
      <c r="C142" s="38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>
      <c r="A143" s="37"/>
      <c r="B143" s="37"/>
      <c r="C143" s="38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>
      <c r="A144" s="37"/>
      <c r="B144" s="37"/>
      <c r="C144" s="38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>
      <c r="A145" s="37"/>
      <c r="B145" s="37"/>
      <c r="C145" s="38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>
      <c r="A146" s="37"/>
      <c r="B146" s="37"/>
      <c r="C146" s="38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>
      <c r="A147" s="37"/>
      <c r="B147" s="37"/>
      <c r="C147" s="38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>
      <c r="A148" s="37"/>
      <c r="B148" s="37"/>
      <c r="C148" s="38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>
      <c r="A149" s="37"/>
      <c r="B149" s="37"/>
      <c r="C149" s="38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>
      <c r="A150" s="37"/>
      <c r="B150" s="37"/>
      <c r="C150" s="38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</row>
  </sheetData>
  <autoFilter ref="A61:K99" xr:uid="{00000000-0001-0000-0200-000000000000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82">
    <mergeCell ref="A95:E95"/>
    <mergeCell ref="A81:E81"/>
    <mergeCell ref="A94:E94"/>
    <mergeCell ref="A91:E91"/>
    <mergeCell ref="A92:E92"/>
    <mergeCell ref="A87:E87"/>
    <mergeCell ref="A88:E88"/>
    <mergeCell ref="A89:E89"/>
    <mergeCell ref="A90:E90"/>
    <mergeCell ref="A82:E82"/>
    <mergeCell ref="A83:E83"/>
    <mergeCell ref="A84:E84"/>
    <mergeCell ref="A85:E85"/>
    <mergeCell ref="A86:E86"/>
    <mergeCell ref="A93:E93"/>
    <mergeCell ref="A104:H104"/>
    <mergeCell ref="A105:C105"/>
    <mergeCell ref="D107:F107"/>
    <mergeCell ref="I107:L107"/>
    <mergeCell ref="D108:F108"/>
    <mergeCell ref="I108:L108"/>
    <mergeCell ref="A97:E97"/>
    <mergeCell ref="A98:E98"/>
    <mergeCell ref="A99:H99"/>
    <mergeCell ref="A100:O100"/>
    <mergeCell ref="A101:K102"/>
    <mergeCell ref="L101:O102"/>
    <mergeCell ref="A76:E76"/>
    <mergeCell ref="A77:E77"/>
    <mergeCell ref="A78:E78"/>
    <mergeCell ref="A79:E79"/>
    <mergeCell ref="A80:E80"/>
    <mergeCell ref="A69:E69"/>
    <mergeCell ref="A70:E70"/>
    <mergeCell ref="A71:E71"/>
    <mergeCell ref="A74:E74"/>
    <mergeCell ref="A75:E75"/>
    <mergeCell ref="A72:E72"/>
    <mergeCell ref="A73:E73"/>
    <mergeCell ref="A64:E64"/>
    <mergeCell ref="A65:E65"/>
    <mergeCell ref="A66:E66"/>
    <mergeCell ref="A67:E67"/>
    <mergeCell ref="A68:E68"/>
    <mergeCell ref="A58:E58"/>
    <mergeCell ref="A60:K60"/>
    <mergeCell ref="A61:E61"/>
    <mergeCell ref="A62:E62"/>
    <mergeCell ref="A63:E63"/>
    <mergeCell ref="A52:E52"/>
    <mergeCell ref="A53:E54"/>
    <mergeCell ref="A55:E55"/>
    <mergeCell ref="A56:E56"/>
    <mergeCell ref="A57:E5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96:E96"/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</mergeCells>
  <printOptions horizontalCentered="1"/>
  <pageMargins left="0.31527777777777799" right="0.31527777777777799" top="0.83194444444444504" bottom="0.59097222222222201" header="0.511811023622047" footer="0.31527777777777799"/>
  <pageSetup paperSize="9" scale="3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tabColor theme="9" tint="-0.499984740745262"/>
    <pageSetUpPr fitToPage="1"/>
  </sheetPr>
  <dimension ref="A1:V144"/>
  <sheetViews>
    <sheetView zoomScaleNormal="100" workbookViewId="0">
      <selection sqref="A1:V102"/>
    </sheetView>
  </sheetViews>
  <sheetFormatPr defaultColWidth="8.7109375" defaultRowHeight="15"/>
  <cols>
    <col min="1" max="1" width="10.28515625" style="1" customWidth="1"/>
    <col min="2" max="2" width="14.28515625" style="1" customWidth="1"/>
    <col min="3" max="3" width="15.42578125" style="2" customWidth="1"/>
    <col min="4" max="7" width="15.42578125" style="1" customWidth="1"/>
    <col min="8" max="8" width="16.85546875" style="1" customWidth="1"/>
    <col min="9" max="9" width="19.85546875" style="1" customWidth="1"/>
    <col min="10" max="10" width="15.42578125" style="1" customWidth="1"/>
    <col min="11" max="11" width="19.140625" style="1" customWidth="1"/>
    <col min="12" max="22" width="17.7109375" style="1" customWidth="1"/>
  </cols>
  <sheetData>
    <row r="1" spans="1:22" ht="36" customHeight="1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</row>
    <row r="2" spans="1:22" ht="9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spans="1:22">
      <c r="A3" s="366" t="s">
        <v>260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4" spans="1:22" ht="9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spans="1:22" ht="18" customHeight="1">
      <c r="A5" s="367" t="s">
        <v>1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</row>
    <row r="6" spans="1:22" ht="16.5" customHeight="1">
      <c r="A6" s="368" t="s">
        <v>2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4"/>
      <c r="P6" s="4"/>
      <c r="Q6" s="4"/>
      <c r="R6" s="4"/>
      <c r="S6" s="4"/>
      <c r="T6" s="4"/>
      <c r="U6" s="4"/>
      <c r="V6" s="4"/>
    </row>
    <row r="7" spans="1:22" ht="9" customHeight="1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4"/>
      <c r="P7" s="4"/>
      <c r="Q7" s="4"/>
      <c r="R7" s="4"/>
      <c r="S7" s="4"/>
      <c r="T7" s="4"/>
      <c r="U7" s="4"/>
      <c r="V7" s="4"/>
    </row>
    <row r="8" spans="1:22" ht="16.5" customHeight="1">
      <c r="A8" s="367" t="s">
        <v>94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</row>
    <row r="9" spans="1:22" ht="15.75" customHeight="1">
      <c r="A9" s="368" t="s">
        <v>95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4"/>
      <c r="P9" s="4"/>
      <c r="Q9" s="4"/>
      <c r="R9" s="4"/>
      <c r="S9" s="4"/>
      <c r="T9" s="4"/>
      <c r="U9" s="4"/>
      <c r="V9" s="4"/>
    </row>
    <row r="10" spans="1:22" ht="8.25" customHeight="1">
      <c r="A10" s="369"/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4"/>
      <c r="P10" s="4"/>
      <c r="Q10" s="4"/>
      <c r="R10" s="4"/>
      <c r="S10" s="4"/>
      <c r="T10" s="4"/>
      <c r="U10" s="4"/>
      <c r="V10" s="4"/>
    </row>
    <row r="11" spans="1:22" ht="18.75" customHeight="1">
      <c r="A11" s="367" t="s">
        <v>96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</row>
    <row r="12" spans="1:22" ht="7.5" customHeight="1">
      <c r="A12" s="36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4"/>
      <c r="P12" s="4"/>
      <c r="Q12" s="4"/>
      <c r="R12" s="4"/>
      <c r="S12" s="4"/>
      <c r="T12" s="4"/>
      <c r="U12" s="4"/>
      <c r="V12" s="4"/>
    </row>
    <row r="13" spans="1:22" ht="15.75" customHeight="1">
      <c r="A13" s="370" t="s">
        <v>97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</row>
    <row r="14" spans="1:22" ht="26.25" customHeight="1">
      <c r="A14" s="370" t="s">
        <v>249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</row>
    <row r="15" spans="1:22" ht="12" customHeight="1">
      <c r="A15" s="371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5"/>
      <c r="Q15" s="5"/>
      <c r="R15" s="5"/>
      <c r="S15" s="5"/>
      <c r="T15" s="5"/>
      <c r="U15" s="5"/>
      <c r="V15" s="5"/>
    </row>
    <row r="16" spans="1:22" ht="15.75" customHeight="1">
      <c r="A16" s="370" t="s">
        <v>98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</row>
    <row r="17" spans="1:22" ht="25.5" customHeight="1">
      <c r="A17" s="370" t="s">
        <v>8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spans="1:22" ht="15.75" customHeight="1">
      <c r="A18" s="372" t="s">
        <v>9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</row>
    <row r="19" spans="1:22" ht="15.75" customHeight="1">
      <c r="A19" s="388" t="s">
        <v>10</v>
      </c>
      <c r="B19" s="6"/>
      <c r="C19" s="374" t="s">
        <v>11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</row>
    <row r="20" spans="1:22" ht="75.75" customHeight="1">
      <c r="A20" s="388"/>
      <c r="B20" s="375" t="s">
        <v>12</v>
      </c>
      <c r="C20" s="376" t="s">
        <v>13</v>
      </c>
      <c r="D20" s="389" t="s">
        <v>14</v>
      </c>
      <c r="E20" s="389"/>
      <c r="F20" s="389"/>
      <c r="G20" s="389" t="s">
        <v>15</v>
      </c>
      <c r="H20" s="389"/>
      <c r="I20" s="389"/>
      <c r="J20" s="41" t="s">
        <v>16</v>
      </c>
      <c r="K20" s="389" t="s">
        <v>17</v>
      </c>
      <c r="L20" s="389"/>
      <c r="M20" s="389"/>
      <c r="N20" s="389"/>
      <c r="O20" s="389" t="s">
        <v>18</v>
      </c>
      <c r="P20" s="389"/>
      <c r="Q20" s="41" t="s">
        <v>19</v>
      </c>
      <c r="R20" s="389" t="s">
        <v>20</v>
      </c>
      <c r="S20" s="389"/>
      <c r="T20" s="376" t="s">
        <v>21</v>
      </c>
      <c r="U20" s="376"/>
      <c r="V20" s="376" t="s">
        <v>22</v>
      </c>
    </row>
    <row r="21" spans="1:22" ht="37.5" customHeight="1" thickBot="1">
      <c r="A21" s="388"/>
      <c r="B21" s="375"/>
      <c r="C21" s="376"/>
      <c r="D21" s="8" t="s">
        <v>23</v>
      </c>
      <c r="E21" s="8" t="s">
        <v>24</v>
      </c>
      <c r="F21" s="8" t="s">
        <v>25</v>
      </c>
      <c r="G21" s="8" t="s">
        <v>23</v>
      </c>
      <c r="H21" s="8" t="s">
        <v>24</v>
      </c>
      <c r="I21" s="8" t="s">
        <v>25</v>
      </c>
      <c r="J21" s="8" t="s">
        <v>23</v>
      </c>
      <c r="K21" s="8" t="s">
        <v>26</v>
      </c>
      <c r="L21" s="8" t="s">
        <v>23</v>
      </c>
      <c r="M21" s="8" t="s">
        <v>24</v>
      </c>
      <c r="N21" s="8" t="s">
        <v>25</v>
      </c>
      <c r="O21" s="8" t="s">
        <v>23</v>
      </c>
      <c r="P21" s="8" t="s">
        <v>24</v>
      </c>
      <c r="Q21" s="8"/>
      <c r="R21" s="8" t="s">
        <v>23</v>
      </c>
      <c r="S21" s="8" t="s">
        <v>24</v>
      </c>
      <c r="T21" s="8" t="s">
        <v>23</v>
      </c>
      <c r="U21" s="8" t="s">
        <v>27</v>
      </c>
      <c r="V21" s="376"/>
    </row>
    <row r="22" spans="1:22" ht="15.75" thickBot="1">
      <c r="A22" s="9" t="s">
        <v>28</v>
      </c>
      <c r="B22" s="331">
        <v>5202031.96</v>
      </c>
      <c r="C22" s="332">
        <v>4498816.07</v>
      </c>
      <c r="D22" s="332">
        <v>42335483.870000005</v>
      </c>
      <c r="E22" s="332"/>
      <c r="F22" s="332"/>
      <c r="G22" s="332">
        <v>7827857.8399999999</v>
      </c>
      <c r="H22" s="332"/>
      <c r="I22" s="332"/>
      <c r="J22" s="332">
        <v>756097.73</v>
      </c>
      <c r="K22" s="59">
        <v>45320</v>
      </c>
      <c r="L22" s="343">
        <v>3953928.92</v>
      </c>
      <c r="M22" s="343"/>
      <c r="N22" s="343"/>
      <c r="O22" s="344"/>
      <c r="P22" s="344"/>
      <c r="Q22" s="344"/>
      <c r="R22" s="343">
        <v>107314.86</v>
      </c>
      <c r="S22" s="344"/>
      <c r="T22" s="338"/>
      <c r="U22" s="338"/>
      <c r="V22" s="337">
        <f t="shared" ref="V22:V49" si="0">((L22+M22+N22)-O22-P22-Q22+(R22+S22+T22+U22))</f>
        <v>4061243.78</v>
      </c>
    </row>
    <row r="23" spans="1:22" ht="15.75" thickBot="1">
      <c r="A23" s="9" t="s">
        <v>29</v>
      </c>
      <c r="B23" s="331">
        <v>5202031.96</v>
      </c>
      <c r="C23" s="332">
        <v>4498816.07</v>
      </c>
      <c r="D23" s="332"/>
      <c r="E23" s="332"/>
      <c r="F23" s="332"/>
      <c r="G23" s="332">
        <v>3851783.12</v>
      </c>
      <c r="H23" s="332"/>
      <c r="I23" s="332"/>
      <c r="J23" s="332">
        <v>746471.09</v>
      </c>
      <c r="K23" s="9" t="s">
        <v>29</v>
      </c>
      <c r="L23" s="343">
        <v>3953928.92</v>
      </c>
      <c r="M23" s="337"/>
      <c r="N23" s="337"/>
      <c r="O23" s="338"/>
      <c r="P23" s="338"/>
      <c r="Q23" s="338"/>
      <c r="R23" s="343"/>
      <c r="S23" s="338"/>
      <c r="T23" s="338"/>
      <c r="U23" s="338"/>
      <c r="V23" s="337">
        <f t="shared" si="0"/>
        <v>3953928.92</v>
      </c>
    </row>
    <row r="24" spans="1:22" ht="15.75" thickBot="1">
      <c r="A24" s="9" t="s">
        <v>30</v>
      </c>
      <c r="B24" s="331">
        <v>5202031.96</v>
      </c>
      <c r="C24" s="332">
        <v>4498816.07</v>
      </c>
      <c r="D24" s="332"/>
      <c r="E24" s="332"/>
      <c r="F24" s="332"/>
      <c r="G24" s="332">
        <v>276048.07</v>
      </c>
      <c r="H24" s="332"/>
      <c r="I24" s="332"/>
      <c r="J24" s="332">
        <v>744487.05</v>
      </c>
      <c r="K24" s="9" t="s">
        <v>30</v>
      </c>
      <c r="L24" s="343">
        <v>3908928.92</v>
      </c>
      <c r="M24" s="337"/>
      <c r="N24" s="337"/>
      <c r="O24" s="338"/>
      <c r="P24" s="338"/>
      <c r="Q24" s="338"/>
      <c r="R24" s="343">
        <v>67018.27</v>
      </c>
      <c r="S24" s="337"/>
      <c r="T24" s="338"/>
      <c r="U24" s="338"/>
      <c r="V24" s="337">
        <f t="shared" si="0"/>
        <v>3975947.19</v>
      </c>
    </row>
    <row r="25" spans="1:22" ht="15.75" thickBot="1">
      <c r="A25" s="9" t="s">
        <v>30</v>
      </c>
      <c r="B25" s="335"/>
      <c r="C25" s="335"/>
      <c r="D25" s="332"/>
      <c r="E25" s="332"/>
      <c r="F25" s="332"/>
      <c r="G25" s="332"/>
      <c r="H25" s="332"/>
      <c r="I25" s="332"/>
      <c r="J25" s="332"/>
      <c r="K25" s="59">
        <v>45320</v>
      </c>
      <c r="L25" s="343">
        <v>93902.27</v>
      </c>
      <c r="M25" s="337"/>
      <c r="N25" s="337"/>
      <c r="O25" s="338"/>
      <c r="P25" s="338"/>
      <c r="Q25" s="338"/>
      <c r="R25" s="338"/>
      <c r="S25" s="337"/>
      <c r="T25" s="338"/>
      <c r="U25" s="338"/>
      <c r="V25" s="337">
        <f t="shared" si="0"/>
        <v>93902.27</v>
      </c>
    </row>
    <row r="26" spans="1:22" ht="15.75" thickBot="1">
      <c r="A26" s="9" t="s">
        <v>31</v>
      </c>
      <c r="B26" s="331">
        <v>5202031.96</v>
      </c>
      <c r="C26" s="332">
        <v>4498816.07</v>
      </c>
      <c r="D26" s="332"/>
      <c r="E26" s="332">
        <v>23000</v>
      </c>
      <c r="F26" s="332"/>
      <c r="G26" s="332">
        <v>8011386.75</v>
      </c>
      <c r="H26" s="332"/>
      <c r="I26" s="332"/>
      <c r="J26" s="332">
        <v>745279.62</v>
      </c>
      <c r="K26" s="9" t="s">
        <v>29</v>
      </c>
      <c r="L26" s="343">
        <v>103528.91</v>
      </c>
      <c r="M26" s="337"/>
      <c r="N26" s="337"/>
      <c r="O26" s="338"/>
      <c r="P26" s="338"/>
      <c r="Q26" s="338"/>
      <c r="R26" s="338"/>
      <c r="S26" s="337"/>
      <c r="T26" s="338"/>
      <c r="U26" s="338"/>
      <c r="V26" s="337">
        <f t="shared" si="0"/>
        <v>103528.91</v>
      </c>
    </row>
    <row r="27" spans="1:22" ht="15.75" thickBot="1">
      <c r="A27" s="9" t="s">
        <v>31</v>
      </c>
      <c r="B27" s="335"/>
      <c r="C27" s="335"/>
      <c r="D27" s="332"/>
      <c r="E27" s="332"/>
      <c r="F27" s="332"/>
      <c r="G27" s="332"/>
      <c r="H27" s="332"/>
      <c r="I27" s="332"/>
      <c r="J27" s="332"/>
      <c r="K27" s="9" t="s">
        <v>31</v>
      </c>
      <c r="L27" s="343">
        <v>3908928.92</v>
      </c>
      <c r="M27" s="337"/>
      <c r="N27" s="337"/>
      <c r="O27" s="338"/>
      <c r="P27" s="338"/>
      <c r="Q27" s="338"/>
      <c r="R27" s="338"/>
      <c r="S27" s="337"/>
      <c r="T27" s="338"/>
      <c r="U27" s="338"/>
      <c r="V27" s="337">
        <f t="shared" si="0"/>
        <v>3908928.92</v>
      </c>
    </row>
    <row r="28" spans="1:22" ht="15.75" thickBot="1">
      <c r="A28" s="9" t="s">
        <v>32</v>
      </c>
      <c r="B28" s="331">
        <v>5202031.96</v>
      </c>
      <c r="C28" s="332">
        <v>4498816.07</v>
      </c>
      <c r="D28" s="332"/>
      <c r="E28" s="332"/>
      <c r="F28" s="332"/>
      <c r="G28" s="332">
        <v>4059441.87</v>
      </c>
      <c r="H28" s="332">
        <v>23000</v>
      </c>
      <c r="I28" s="332"/>
      <c r="J28" s="332">
        <v>745873.66</v>
      </c>
      <c r="K28" s="9" t="s">
        <v>30</v>
      </c>
      <c r="L28" s="343">
        <v>150512.95000000001</v>
      </c>
      <c r="M28" s="337"/>
      <c r="N28" s="337"/>
      <c r="O28" s="338"/>
      <c r="P28" s="338"/>
      <c r="Q28" s="338"/>
      <c r="R28" s="338"/>
      <c r="S28" s="338"/>
      <c r="T28" s="338"/>
      <c r="U28" s="338"/>
      <c r="V28" s="337">
        <f t="shared" si="0"/>
        <v>150512.95000000001</v>
      </c>
    </row>
    <row r="29" spans="1:22" ht="15.75" thickBot="1">
      <c r="A29" s="9" t="s">
        <v>32</v>
      </c>
      <c r="B29" s="335"/>
      <c r="C29" s="335"/>
      <c r="D29" s="332"/>
      <c r="E29" s="332"/>
      <c r="F29" s="332"/>
      <c r="G29" s="332"/>
      <c r="H29" s="332"/>
      <c r="I29" s="332"/>
      <c r="J29" s="332"/>
      <c r="K29" s="9" t="s">
        <v>32</v>
      </c>
      <c r="L29" s="343">
        <v>3908928.92</v>
      </c>
      <c r="M29" s="343">
        <v>23000</v>
      </c>
      <c r="N29" s="337"/>
      <c r="O29" s="338"/>
      <c r="P29" s="338"/>
      <c r="Q29" s="338"/>
      <c r="R29" s="338"/>
      <c r="S29" s="338"/>
      <c r="T29" s="338"/>
      <c r="U29" s="338"/>
      <c r="V29" s="337">
        <f t="shared" si="0"/>
        <v>3931928.92</v>
      </c>
    </row>
    <row r="30" spans="1:22" ht="15.75" thickBot="1">
      <c r="A30" s="9" t="s">
        <v>33</v>
      </c>
      <c r="B30" s="331">
        <v>5202031.96</v>
      </c>
      <c r="C30" s="332">
        <v>4498816.07</v>
      </c>
      <c r="D30" s="332"/>
      <c r="E30" s="332"/>
      <c r="F30" s="332"/>
      <c r="G30" s="332"/>
      <c r="H30" s="332"/>
      <c r="I30" s="332"/>
      <c r="J30" s="332">
        <v>741408.35</v>
      </c>
      <c r="K30" s="9" t="s">
        <v>33</v>
      </c>
      <c r="L30" s="343">
        <v>3883928.92</v>
      </c>
      <c r="M30" s="343"/>
      <c r="N30" s="337"/>
      <c r="O30" s="338"/>
      <c r="P30" s="338"/>
      <c r="Q30" s="338"/>
      <c r="R30" s="338"/>
      <c r="S30" s="338"/>
      <c r="T30" s="338"/>
      <c r="U30" s="338"/>
      <c r="V30" s="337">
        <f t="shared" si="0"/>
        <v>3883928.92</v>
      </c>
    </row>
    <row r="31" spans="1:22" ht="15.75" thickBot="1">
      <c r="A31" s="9" t="s">
        <v>34</v>
      </c>
      <c r="B31" s="331">
        <v>5202031.96</v>
      </c>
      <c r="C31" s="332">
        <v>4498816.07</v>
      </c>
      <c r="D31" s="332"/>
      <c r="E31" s="332"/>
      <c r="F31" s="332"/>
      <c r="G31" s="333">
        <v>8116704.5599999996</v>
      </c>
      <c r="H31" s="332"/>
      <c r="I31" s="332"/>
      <c r="J31" s="332">
        <v>739036.31</v>
      </c>
      <c r="K31" s="9" t="s">
        <v>34</v>
      </c>
      <c r="L31" s="343">
        <v>3953928.92</v>
      </c>
      <c r="M31" s="343"/>
      <c r="N31" s="337"/>
      <c r="O31" s="338"/>
      <c r="P31" s="338"/>
      <c r="Q31" s="338"/>
      <c r="R31" s="338"/>
      <c r="S31" s="338"/>
      <c r="T31" s="338"/>
      <c r="U31" s="338"/>
      <c r="V31" s="337">
        <f t="shared" si="0"/>
        <v>3953928.92</v>
      </c>
    </row>
    <row r="32" spans="1:22" ht="15.75" thickBot="1">
      <c r="A32" s="9" t="s">
        <v>34</v>
      </c>
      <c r="B32" s="335"/>
      <c r="C32" s="335"/>
      <c r="D32" s="332"/>
      <c r="E32" s="332"/>
      <c r="F32" s="332"/>
      <c r="G32" s="332"/>
      <c r="H32" s="332"/>
      <c r="I32" s="332"/>
      <c r="J32" s="332"/>
      <c r="K32" s="9" t="s">
        <v>33</v>
      </c>
      <c r="L32" s="343">
        <v>70000</v>
      </c>
      <c r="M32" s="343"/>
      <c r="N32" s="337"/>
      <c r="O32" s="338"/>
      <c r="P32" s="338"/>
      <c r="Q32" s="338"/>
      <c r="R32" s="338"/>
      <c r="S32" s="338"/>
      <c r="T32" s="338"/>
      <c r="U32" s="338"/>
      <c r="V32" s="337">
        <f t="shared" si="0"/>
        <v>70000</v>
      </c>
    </row>
    <row r="33" spans="1:22" ht="15.75" thickBot="1">
      <c r="A33" s="9" t="s">
        <v>34</v>
      </c>
      <c r="B33" s="335"/>
      <c r="C33" s="335"/>
      <c r="D33" s="332"/>
      <c r="E33" s="332"/>
      <c r="F33" s="332"/>
      <c r="G33" s="332"/>
      <c r="H33" s="332"/>
      <c r="I33" s="332"/>
      <c r="J33" s="332"/>
      <c r="K33" s="9" t="s">
        <v>32</v>
      </c>
      <c r="L33" s="343">
        <v>149126.34</v>
      </c>
      <c r="M33" s="343"/>
      <c r="N33" s="337"/>
      <c r="O33" s="338"/>
      <c r="P33" s="338"/>
      <c r="Q33" s="338"/>
      <c r="R33" s="338"/>
      <c r="S33" s="338"/>
      <c r="T33" s="338"/>
      <c r="U33" s="338"/>
      <c r="V33" s="337">
        <f t="shared" si="0"/>
        <v>149126.34</v>
      </c>
    </row>
    <row r="34" spans="1:22" ht="15.75" thickBot="1">
      <c r="A34" s="9" t="s">
        <v>34</v>
      </c>
      <c r="B34" s="335"/>
      <c r="C34" s="335"/>
      <c r="D34" s="332"/>
      <c r="E34" s="332"/>
      <c r="F34" s="332"/>
      <c r="G34" s="332"/>
      <c r="H34" s="332"/>
      <c r="I34" s="332"/>
      <c r="J34" s="332"/>
      <c r="K34" s="9" t="s">
        <v>31</v>
      </c>
      <c r="L34" s="343">
        <v>104720.38</v>
      </c>
      <c r="M34" s="343"/>
      <c r="N34" s="337"/>
      <c r="O34" s="338"/>
      <c r="P34" s="338"/>
      <c r="Q34" s="338"/>
      <c r="R34" s="338"/>
      <c r="S34" s="338"/>
      <c r="T34" s="338"/>
      <c r="U34" s="338"/>
      <c r="V34" s="337">
        <f t="shared" si="0"/>
        <v>104720.38</v>
      </c>
    </row>
    <row r="35" spans="1:22" ht="15.75" thickBot="1">
      <c r="A35" s="9" t="s">
        <v>35</v>
      </c>
      <c r="B35" s="331">
        <v>5202031.96</v>
      </c>
      <c r="C35" s="332">
        <v>4498816.07</v>
      </c>
      <c r="D35" s="332"/>
      <c r="E35" s="332"/>
      <c r="F35" s="332"/>
      <c r="G35" s="332">
        <v>7563640.3899999997</v>
      </c>
      <c r="H35" s="332"/>
      <c r="I35" s="332"/>
      <c r="J35" s="332">
        <v>743307.04</v>
      </c>
      <c r="K35" s="63">
        <v>45505</v>
      </c>
      <c r="L35" s="343">
        <v>4352031.96</v>
      </c>
      <c r="M35" s="343"/>
      <c r="N35" s="337"/>
      <c r="O35" s="338"/>
      <c r="P35" s="338"/>
      <c r="Q35" s="338"/>
      <c r="R35" s="343">
        <f>159241.22+398103.04+398103.04</f>
        <v>955447.3</v>
      </c>
      <c r="S35" s="338"/>
      <c r="T35" s="338"/>
      <c r="U35" s="338"/>
      <c r="V35" s="337">
        <f t="shared" si="0"/>
        <v>5307479.26</v>
      </c>
    </row>
    <row r="36" spans="1:22" ht="15.75" thickBot="1">
      <c r="A36" s="9" t="s">
        <v>99</v>
      </c>
      <c r="B36" s="331"/>
      <c r="C36" s="332"/>
      <c r="D36" s="332"/>
      <c r="E36" s="332"/>
      <c r="F36" s="332"/>
      <c r="G36" s="332"/>
      <c r="H36" s="332"/>
      <c r="I36" s="332"/>
      <c r="J36" s="332"/>
      <c r="K36" s="63">
        <v>45474</v>
      </c>
      <c r="L36" s="343">
        <v>398103.03999999998</v>
      </c>
      <c r="M36" s="343"/>
      <c r="N36" s="337"/>
      <c r="O36" s="338"/>
      <c r="P36" s="338"/>
      <c r="Q36" s="338"/>
      <c r="R36" s="338"/>
      <c r="S36" s="338"/>
      <c r="T36" s="338"/>
      <c r="U36" s="338"/>
      <c r="V36" s="337">
        <f t="shared" si="0"/>
        <v>398103.03999999998</v>
      </c>
    </row>
    <row r="37" spans="1:22" ht="15.75" thickBot="1">
      <c r="A37" s="9" t="s">
        <v>100</v>
      </c>
      <c r="B37" s="331"/>
      <c r="C37" s="332"/>
      <c r="D37" s="332"/>
      <c r="E37" s="332"/>
      <c r="F37" s="332"/>
      <c r="G37" s="332"/>
      <c r="H37" s="332"/>
      <c r="I37" s="332"/>
      <c r="J37" s="332"/>
      <c r="K37" s="63">
        <v>45444</v>
      </c>
      <c r="L37" s="343">
        <v>398103.03999999998</v>
      </c>
      <c r="M37" s="343"/>
      <c r="N37" s="337"/>
      <c r="O37" s="338"/>
      <c r="P37" s="338"/>
      <c r="Q37" s="338"/>
      <c r="R37" s="338"/>
      <c r="S37" s="338"/>
      <c r="T37" s="338"/>
      <c r="U37" s="338"/>
      <c r="V37" s="337">
        <f t="shared" si="0"/>
        <v>398103.03999999998</v>
      </c>
    </row>
    <row r="38" spans="1:22" ht="15.75" thickBot="1">
      <c r="A38" s="9" t="s">
        <v>101</v>
      </c>
      <c r="B38" s="331"/>
      <c r="C38" s="332"/>
      <c r="D38" s="332"/>
      <c r="E38" s="332"/>
      <c r="F38" s="332"/>
      <c r="G38" s="332"/>
      <c r="H38" s="332"/>
      <c r="I38" s="332"/>
      <c r="J38" s="332"/>
      <c r="K38" s="63">
        <v>45413</v>
      </c>
      <c r="L38" s="343">
        <v>398103.03999999998</v>
      </c>
      <c r="M38" s="343"/>
      <c r="N38" s="337"/>
      <c r="O38" s="338"/>
      <c r="P38" s="338"/>
      <c r="Q38" s="338"/>
      <c r="R38" s="338"/>
      <c r="S38" s="338"/>
      <c r="T38" s="338"/>
      <c r="U38" s="338"/>
      <c r="V38" s="337">
        <f t="shared" si="0"/>
        <v>398103.03999999998</v>
      </c>
    </row>
    <row r="39" spans="1:22" ht="15.75" thickBot="1">
      <c r="A39" s="9" t="s">
        <v>102</v>
      </c>
      <c r="B39" s="331"/>
      <c r="C39" s="332"/>
      <c r="D39" s="332"/>
      <c r="E39" s="332"/>
      <c r="F39" s="332"/>
      <c r="G39" s="332"/>
      <c r="H39" s="332"/>
      <c r="I39" s="332"/>
      <c r="J39" s="332"/>
      <c r="K39" s="63">
        <v>45383</v>
      </c>
      <c r="L39" s="343">
        <v>443103.04</v>
      </c>
      <c r="M39" s="343"/>
      <c r="N39" s="337"/>
      <c r="O39" s="338"/>
      <c r="P39" s="338"/>
      <c r="Q39" s="338"/>
      <c r="R39" s="338"/>
      <c r="S39" s="338"/>
      <c r="T39" s="338"/>
      <c r="U39" s="338"/>
      <c r="V39" s="337">
        <f t="shared" si="0"/>
        <v>443103.04</v>
      </c>
    </row>
    <row r="40" spans="1:22" ht="15.75" thickBot="1">
      <c r="A40" s="9" t="s">
        <v>103</v>
      </c>
      <c r="B40" s="331"/>
      <c r="C40" s="332"/>
      <c r="D40" s="332"/>
      <c r="E40" s="332"/>
      <c r="F40" s="332"/>
      <c r="G40" s="332"/>
      <c r="H40" s="332"/>
      <c r="I40" s="332"/>
      <c r="J40" s="332"/>
      <c r="K40" s="63">
        <v>45352</v>
      </c>
      <c r="L40" s="343">
        <v>398103.03999999998</v>
      </c>
      <c r="M40" s="343"/>
      <c r="N40" s="337"/>
      <c r="O40" s="338"/>
      <c r="P40" s="338"/>
      <c r="Q40" s="338"/>
      <c r="R40" s="338"/>
      <c r="S40" s="338"/>
      <c r="T40" s="338"/>
      <c r="U40" s="338"/>
      <c r="V40" s="337">
        <f t="shared" si="0"/>
        <v>398103.03999999998</v>
      </c>
    </row>
    <row r="41" spans="1:22" ht="15.75" thickBot="1">
      <c r="A41" s="9" t="s">
        <v>104</v>
      </c>
      <c r="B41" s="331"/>
      <c r="C41" s="332"/>
      <c r="D41" s="332"/>
      <c r="E41" s="332"/>
      <c r="F41" s="332"/>
      <c r="G41" s="332"/>
      <c r="H41" s="332"/>
      <c r="I41" s="332"/>
      <c r="J41" s="332"/>
      <c r="K41" s="63">
        <v>45323</v>
      </c>
      <c r="L41" s="343">
        <v>398103.03999999998</v>
      </c>
      <c r="M41" s="343"/>
      <c r="N41" s="337"/>
      <c r="O41" s="338"/>
      <c r="P41" s="338"/>
      <c r="Q41" s="338"/>
      <c r="R41" s="338"/>
      <c r="S41" s="338"/>
      <c r="T41" s="338"/>
      <c r="U41" s="338"/>
      <c r="V41" s="337">
        <f t="shared" si="0"/>
        <v>398103.03999999998</v>
      </c>
    </row>
    <row r="42" spans="1:22" ht="15.75" thickBot="1">
      <c r="A42" s="9" t="s">
        <v>105</v>
      </c>
      <c r="B42" s="331"/>
      <c r="C42" s="332"/>
      <c r="D42" s="332"/>
      <c r="E42" s="332"/>
      <c r="F42" s="332"/>
      <c r="G42" s="332"/>
      <c r="H42" s="332"/>
      <c r="I42" s="332"/>
      <c r="J42" s="332"/>
      <c r="K42" s="63">
        <v>45292</v>
      </c>
      <c r="L42" s="343">
        <v>398103.03999999998</v>
      </c>
      <c r="M42" s="343"/>
      <c r="N42" s="337"/>
      <c r="O42" s="338"/>
      <c r="P42" s="338"/>
      <c r="Q42" s="338"/>
      <c r="R42" s="338"/>
      <c r="S42" s="338"/>
      <c r="T42" s="338"/>
      <c r="U42" s="338"/>
      <c r="V42" s="337">
        <f t="shared" si="0"/>
        <v>398103.03999999998</v>
      </c>
    </row>
    <row r="43" spans="1:22" ht="15.75" thickBot="1">
      <c r="A43" s="9" t="s">
        <v>36</v>
      </c>
      <c r="B43" s="331">
        <v>5202031.96</v>
      </c>
      <c r="C43" s="332">
        <v>4498816.07</v>
      </c>
      <c r="D43" s="332"/>
      <c r="E43" s="332"/>
      <c r="F43" s="332"/>
      <c r="G43" s="332"/>
      <c r="H43" s="332"/>
      <c r="I43" s="332"/>
      <c r="J43" s="332">
        <v>742531.28</v>
      </c>
      <c r="K43" s="9" t="s">
        <v>36</v>
      </c>
      <c r="L43" s="343">
        <v>4378816.07</v>
      </c>
      <c r="M43" s="337"/>
      <c r="N43" s="337"/>
      <c r="O43" s="338"/>
      <c r="P43" s="338"/>
      <c r="Q43" s="338"/>
      <c r="R43" s="338"/>
      <c r="S43" s="338"/>
      <c r="T43" s="338"/>
      <c r="U43" s="338"/>
      <c r="V43" s="337">
        <f t="shared" si="0"/>
        <v>4378816.07</v>
      </c>
    </row>
    <row r="44" spans="1:22" ht="15.75" thickBot="1">
      <c r="A44" s="9" t="s">
        <v>37</v>
      </c>
      <c r="B44" s="345">
        <v>4920745.5979999993</v>
      </c>
      <c r="C44" s="345">
        <v>4498816.067999999</v>
      </c>
      <c r="D44" s="332">
        <v>6635425.7999999998</v>
      </c>
      <c r="E44" s="332"/>
      <c r="F44" s="332"/>
      <c r="G44" s="333">
        <v>9083880.4399999995</v>
      </c>
      <c r="H44" s="332"/>
      <c r="I44" s="332"/>
      <c r="J44" s="332">
        <v>475142.93000000005</v>
      </c>
      <c r="K44" s="9" t="s">
        <v>37</v>
      </c>
      <c r="L44" s="343">
        <v>4378816.0699999994</v>
      </c>
      <c r="M44" s="337"/>
      <c r="N44" s="337"/>
      <c r="O44" s="338"/>
      <c r="P44" s="338"/>
      <c r="Q44" s="338"/>
      <c r="R44" s="338"/>
      <c r="S44" s="338"/>
      <c r="T44" s="338"/>
      <c r="U44" s="338"/>
      <c r="V44" s="337">
        <f t="shared" si="0"/>
        <v>4378816.0699999994</v>
      </c>
    </row>
    <row r="45" spans="1:22" ht="15.75" thickBot="1">
      <c r="A45" s="9" t="s">
        <v>37</v>
      </c>
      <c r="B45" s="345"/>
      <c r="C45" s="345"/>
      <c r="D45" s="332"/>
      <c r="E45" s="332"/>
      <c r="F45" s="332"/>
      <c r="G45" s="333"/>
      <c r="H45" s="332"/>
      <c r="I45" s="332"/>
      <c r="J45" s="333"/>
      <c r="K45" s="307" t="s">
        <v>33</v>
      </c>
      <c r="L45" s="343">
        <v>108591.65</v>
      </c>
      <c r="M45" s="337"/>
      <c r="N45" s="337"/>
      <c r="O45" s="338"/>
      <c r="P45" s="338"/>
      <c r="Q45" s="338"/>
      <c r="R45" s="338"/>
      <c r="S45" s="338"/>
      <c r="T45" s="338"/>
      <c r="U45" s="338"/>
      <c r="V45" s="337">
        <f t="shared" si="0"/>
        <v>108591.65</v>
      </c>
    </row>
    <row r="46" spans="1:22" ht="15.75" thickBot="1">
      <c r="A46" s="9" t="s">
        <v>37</v>
      </c>
      <c r="B46" s="345"/>
      <c r="C46" s="345"/>
      <c r="D46" s="332"/>
      <c r="E46" s="332"/>
      <c r="F46" s="332"/>
      <c r="G46" s="333"/>
      <c r="H46" s="332"/>
      <c r="I46" s="332"/>
      <c r="J46" s="333"/>
      <c r="K46" s="307" t="s">
        <v>34</v>
      </c>
      <c r="L46" s="343">
        <v>110963.69</v>
      </c>
      <c r="M46" s="337"/>
      <c r="N46" s="337"/>
      <c r="O46" s="338"/>
      <c r="P46" s="338"/>
      <c r="Q46" s="338"/>
      <c r="R46" s="338"/>
      <c r="S46" s="338"/>
      <c r="T46" s="338"/>
      <c r="U46" s="338"/>
      <c r="V46" s="337">
        <f t="shared" si="0"/>
        <v>110963.69</v>
      </c>
    </row>
    <row r="47" spans="1:22" ht="15.75" thickBot="1">
      <c r="A47" s="9" t="s">
        <v>37</v>
      </c>
      <c r="B47" s="345"/>
      <c r="C47" s="345"/>
      <c r="D47" s="332"/>
      <c r="E47" s="332"/>
      <c r="F47" s="332"/>
      <c r="G47" s="333"/>
      <c r="H47" s="332"/>
      <c r="I47" s="332"/>
      <c r="J47" s="333"/>
      <c r="K47" s="307" t="s">
        <v>35</v>
      </c>
      <c r="L47" s="343">
        <v>106692.96</v>
      </c>
      <c r="M47" s="337"/>
      <c r="N47" s="337"/>
      <c r="O47" s="338"/>
      <c r="P47" s="338"/>
      <c r="Q47" s="338"/>
      <c r="R47" s="338"/>
      <c r="S47" s="338"/>
      <c r="T47" s="338"/>
      <c r="U47" s="338"/>
      <c r="V47" s="337">
        <f t="shared" si="0"/>
        <v>106692.96</v>
      </c>
    </row>
    <row r="48" spans="1:22" ht="15.75" thickBot="1">
      <c r="A48" s="9" t="s">
        <v>38</v>
      </c>
      <c r="B48" s="345">
        <v>4498816.07</v>
      </c>
      <c r="C48" s="345">
        <v>4498816.07</v>
      </c>
      <c r="D48" s="332"/>
      <c r="E48" s="332"/>
      <c r="F48" s="332"/>
      <c r="G48" s="333"/>
      <c r="H48" s="332"/>
      <c r="I48" s="332"/>
      <c r="J48" s="332"/>
      <c r="K48" s="63"/>
      <c r="L48" s="337"/>
      <c r="M48" s="337"/>
      <c r="N48" s="337"/>
      <c r="O48" s="338"/>
      <c r="P48" s="338"/>
      <c r="Q48" s="338"/>
      <c r="R48" s="338"/>
      <c r="S48" s="338"/>
      <c r="T48" s="338"/>
      <c r="U48" s="338"/>
      <c r="V48" s="337">
        <f t="shared" si="0"/>
        <v>0</v>
      </c>
    </row>
    <row r="49" spans="1:22" ht="15.75" thickBot="1">
      <c r="A49" s="17" t="s">
        <v>39</v>
      </c>
      <c r="B49" s="345">
        <v>4498816.07</v>
      </c>
      <c r="C49" s="345">
        <v>4498816.07</v>
      </c>
      <c r="D49" s="332"/>
      <c r="E49" s="332"/>
      <c r="F49" s="332"/>
      <c r="G49" s="332"/>
      <c r="H49" s="332"/>
      <c r="I49" s="332"/>
      <c r="J49" s="332"/>
      <c r="K49" s="63"/>
      <c r="L49" s="337"/>
      <c r="M49" s="337"/>
      <c r="N49" s="337"/>
      <c r="O49" s="338"/>
      <c r="P49" s="338"/>
      <c r="Q49" s="338"/>
      <c r="R49" s="338"/>
      <c r="S49" s="338"/>
      <c r="T49" s="338"/>
      <c r="U49" s="338"/>
      <c r="V49" s="337">
        <f t="shared" si="0"/>
        <v>0</v>
      </c>
    </row>
    <row r="50" spans="1:22" ht="15.75" thickBot="1">
      <c r="A50" s="18"/>
      <c r="B50" s="19">
        <f t="shared" ref="B50:J50" si="1">SUM(B22:B49)</f>
        <v>60736665.377999999</v>
      </c>
      <c r="C50" s="19">
        <f t="shared" si="1"/>
        <v>53985792.838</v>
      </c>
      <c r="D50" s="19">
        <f t="shared" si="1"/>
        <v>48970909.670000002</v>
      </c>
      <c r="E50" s="19">
        <f t="shared" si="1"/>
        <v>23000</v>
      </c>
      <c r="F50" s="19">
        <f t="shared" si="1"/>
        <v>0</v>
      </c>
      <c r="G50" s="19">
        <f t="shared" si="1"/>
        <v>48790743.039999999</v>
      </c>
      <c r="H50" s="19">
        <f t="shared" si="1"/>
        <v>23000</v>
      </c>
      <c r="I50" s="19">
        <f t="shared" si="1"/>
        <v>0</v>
      </c>
      <c r="J50" s="19">
        <f t="shared" si="1"/>
        <v>7179635.0600000005</v>
      </c>
      <c r="K50" s="19"/>
      <c r="L50" s="19">
        <f t="shared" ref="L50:V50" si="2">SUM(L22:L49)</f>
        <v>44411926.969999991</v>
      </c>
      <c r="M50" s="19">
        <f t="shared" si="2"/>
        <v>23000</v>
      </c>
      <c r="N50" s="19">
        <f t="shared" si="2"/>
        <v>0</v>
      </c>
      <c r="O50" s="19">
        <f t="shared" si="2"/>
        <v>0</v>
      </c>
      <c r="P50" s="19">
        <f t="shared" si="2"/>
        <v>0</v>
      </c>
      <c r="Q50" s="19">
        <f t="shared" si="2"/>
        <v>0</v>
      </c>
      <c r="R50" s="19">
        <f t="shared" si="2"/>
        <v>1129780.4300000002</v>
      </c>
      <c r="S50" s="19">
        <f t="shared" si="2"/>
        <v>0</v>
      </c>
      <c r="T50" s="19">
        <f t="shared" si="2"/>
        <v>0</v>
      </c>
      <c r="U50" s="19">
        <f t="shared" si="2"/>
        <v>0</v>
      </c>
      <c r="V50" s="19">
        <f t="shared" si="2"/>
        <v>45564707.399999991</v>
      </c>
    </row>
    <row r="51" spans="1:22">
      <c r="A51" s="20"/>
      <c r="B51" s="20"/>
      <c r="C51" s="21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1:22" ht="45.75" customHeight="1">
      <c r="A52" s="377" t="s">
        <v>40</v>
      </c>
      <c r="B52" s="377"/>
      <c r="C52" s="377"/>
      <c r="D52" s="377"/>
      <c r="E52" s="377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2" ht="15" customHeight="1">
      <c r="A53" s="378" t="s">
        <v>41</v>
      </c>
      <c r="B53" s="378"/>
      <c r="C53" s="378"/>
      <c r="D53" s="378"/>
      <c r="E53" s="378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>
      <c r="A54" s="378"/>
      <c r="B54" s="378"/>
      <c r="C54" s="378"/>
      <c r="D54" s="378"/>
      <c r="E54" s="378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 ht="33" customHeight="1">
      <c r="A55" s="379" t="s">
        <v>42</v>
      </c>
      <c r="B55" s="379"/>
      <c r="C55" s="379"/>
      <c r="D55" s="379"/>
      <c r="E55" s="379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 ht="15.75" customHeight="1">
      <c r="A56" s="379" t="s">
        <v>73</v>
      </c>
      <c r="B56" s="379"/>
      <c r="C56" s="379"/>
      <c r="D56" s="379"/>
      <c r="E56" s="379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 ht="15.75" customHeight="1">
      <c r="A57" s="379" t="s">
        <v>44</v>
      </c>
      <c r="B57" s="379"/>
      <c r="C57" s="379"/>
      <c r="D57" s="379"/>
      <c r="E57" s="379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 ht="15.75" customHeight="1">
      <c r="A58" s="379" t="s">
        <v>45</v>
      </c>
      <c r="B58" s="379"/>
      <c r="C58" s="379"/>
      <c r="D58" s="379"/>
      <c r="E58" s="379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 ht="15" customHeight="1">
      <c r="A59" s="379" t="s">
        <v>46</v>
      </c>
      <c r="B59" s="379"/>
      <c r="C59" s="379"/>
      <c r="D59" s="379"/>
      <c r="E59" s="379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1:22">
      <c r="A60" s="20"/>
      <c r="B60" s="20"/>
      <c r="C60" s="21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2" ht="15.75" customHeight="1">
      <c r="A61" s="377" t="s">
        <v>47</v>
      </c>
      <c r="B61" s="377"/>
      <c r="C61" s="377"/>
      <c r="D61" s="377"/>
      <c r="E61" s="377"/>
      <c r="F61" s="377"/>
      <c r="G61" s="377"/>
      <c r="H61" s="377"/>
      <c r="I61" s="377"/>
      <c r="J61" s="377"/>
      <c r="K61" s="377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 ht="38.25" customHeight="1">
      <c r="A62" s="378" t="s">
        <v>41</v>
      </c>
      <c r="B62" s="378"/>
      <c r="C62" s="378"/>
      <c r="D62" s="378"/>
      <c r="E62" s="378"/>
      <c r="F62" s="23" t="s">
        <v>48</v>
      </c>
      <c r="G62" s="23" t="s">
        <v>49</v>
      </c>
      <c r="H62" s="23" t="s">
        <v>50</v>
      </c>
      <c r="I62" s="23" t="s">
        <v>51</v>
      </c>
      <c r="J62" s="23" t="s">
        <v>52</v>
      </c>
      <c r="K62" s="23" t="s">
        <v>53</v>
      </c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 ht="39.75" customHeight="1">
      <c r="A63" s="379" t="s">
        <v>54</v>
      </c>
      <c r="B63" s="379"/>
      <c r="C63" s="379"/>
      <c r="D63" s="379"/>
      <c r="E63" s="379"/>
      <c r="F63" s="64">
        <v>670272.98</v>
      </c>
      <c r="G63" s="27" t="s">
        <v>106</v>
      </c>
      <c r="H63" s="28">
        <v>201800010008207</v>
      </c>
      <c r="I63" s="29">
        <v>45293</v>
      </c>
      <c r="J63" s="29">
        <v>45293</v>
      </c>
      <c r="K63" s="24" t="s">
        <v>75</v>
      </c>
      <c r="L63" s="20"/>
      <c r="M63" s="20"/>
      <c r="N63" s="20"/>
      <c r="O63" s="20"/>
      <c r="P63" s="25"/>
      <c r="Q63" s="20"/>
      <c r="R63" s="20"/>
      <c r="S63" s="20"/>
      <c r="T63" s="20"/>
      <c r="U63" s="20"/>
      <c r="V63" s="20"/>
    </row>
    <row r="64" spans="1:22" ht="39.75" customHeight="1">
      <c r="A64" s="379" t="s">
        <v>54</v>
      </c>
      <c r="B64" s="379"/>
      <c r="C64" s="379"/>
      <c r="D64" s="379"/>
      <c r="E64" s="379"/>
      <c r="F64" s="64">
        <v>645215.31999999995</v>
      </c>
      <c r="G64" s="27" t="s">
        <v>106</v>
      </c>
      <c r="H64" s="28">
        <v>201800010008207</v>
      </c>
      <c r="I64" s="29">
        <v>45324</v>
      </c>
      <c r="J64" s="29">
        <v>45324</v>
      </c>
      <c r="K64" s="24" t="s">
        <v>75</v>
      </c>
      <c r="L64" s="20"/>
      <c r="M64" s="20"/>
      <c r="N64" s="20"/>
      <c r="O64" s="20"/>
      <c r="P64" s="25"/>
      <c r="Q64" s="20"/>
      <c r="R64" s="20"/>
      <c r="S64" s="20"/>
      <c r="T64" s="20"/>
      <c r="U64" s="20"/>
      <c r="V64" s="20"/>
    </row>
    <row r="65" spans="1:22" ht="39.75" customHeight="1">
      <c r="A65" s="379" t="s">
        <v>54</v>
      </c>
      <c r="B65" s="379"/>
      <c r="C65" s="379"/>
      <c r="D65" s="379"/>
      <c r="E65" s="379"/>
      <c r="F65" s="64">
        <v>626591.48</v>
      </c>
      <c r="G65" s="27" t="s">
        <v>106</v>
      </c>
      <c r="H65" s="28">
        <v>201800010008207</v>
      </c>
      <c r="I65" s="29">
        <v>45353</v>
      </c>
      <c r="J65" s="29">
        <v>45353</v>
      </c>
      <c r="K65" s="24" t="s">
        <v>75</v>
      </c>
      <c r="L65" s="20"/>
      <c r="M65" s="20"/>
      <c r="N65" s="20"/>
      <c r="O65" s="20"/>
      <c r="P65" s="25"/>
      <c r="Q65" s="20"/>
      <c r="R65" s="20"/>
      <c r="S65" s="20"/>
      <c r="T65" s="20"/>
      <c r="U65" s="20"/>
      <c r="V65" s="20"/>
    </row>
    <row r="66" spans="1:22" ht="39.75" customHeight="1">
      <c r="A66" s="379" t="s">
        <v>54</v>
      </c>
      <c r="B66" s="379"/>
      <c r="C66" s="379"/>
      <c r="D66" s="379"/>
      <c r="E66" s="379"/>
      <c r="F66" s="64">
        <v>631890.19999999995</v>
      </c>
      <c r="G66" s="27" t="s">
        <v>106</v>
      </c>
      <c r="H66" s="28">
        <v>202100010024770</v>
      </c>
      <c r="I66" s="29">
        <v>45384</v>
      </c>
      <c r="J66" s="29">
        <v>45384</v>
      </c>
      <c r="K66" s="24" t="s">
        <v>75</v>
      </c>
      <c r="L66" s="20"/>
      <c r="M66" s="20"/>
      <c r="N66" s="20"/>
      <c r="O66" s="20"/>
      <c r="P66" s="25"/>
      <c r="Q66" s="20"/>
      <c r="R66" s="20"/>
      <c r="S66" s="20"/>
      <c r="T66" s="20"/>
      <c r="U66" s="20"/>
      <c r="V66" s="20"/>
    </row>
    <row r="67" spans="1:22" ht="39.75" customHeight="1">
      <c r="A67" s="379" t="s">
        <v>54</v>
      </c>
      <c r="B67" s="379"/>
      <c r="C67" s="379"/>
      <c r="D67" s="379"/>
      <c r="E67" s="379"/>
      <c r="F67" s="64">
        <v>654450.93999999994</v>
      </c>
      <c r="G67" s="27" t="s">
        <v>106</v>
      </c>
      <c r="H67" s="28">
        <v>202100010024770</v>
      </c>
      <c r="I67" s="29">
        <v>45413</v>
      </c>
      <c r="J67" s="29">
        <v>45413</v>
      </c>
      <c r="K67" s="24" t="s">
        <v>254</v>
      </c>
      <c r="L67" s="20"/>
      <c r="M67" s="20"/>
      <c r="N67" s="20"/>
      <c r="O67" s="20"/>
      <c r="P67" s="25"/>
      <c r="Q67" s="20"/>
      <c r="R67" s="20"/>
      <c r="S67" s="20"/>
      <c r="T67" s="20"/>
      <c r="U67" s="20"/>
      <c r="V67" s="20"/>
    </row>
    <row r="68" spans="1:22" ht="39.75" customHeight="1">
      <c r="A68" s="379" t="s">
        <v>54</v>
      </c>
      <c r="B68" s="379"/>
      <c r="C68" s="379"/>
      <c r="D68" s="379"/>
      <c r="E68" s="379"/>
      <c r="F68" s="280">
        <v>616007.25</v>
      </c>
      <c r="G68" s="27" t="s">
        <v>106</v>
      </c>
      <c r="H68" s="28">
        <v>202100010024770</v>
      </c>
      <c r="I68" s="29">
        <v>45444</v>
      </c>
      <c r="J68" s="29">
        <v>45444</v>
      </c>
      <c r="K68" s="276" t="s">
        <v>254</v>
      </c>
      <c r="L68" s="20"/>
      <c r="M68" s="20"/>
      <c r="N68" s="20"/>
      <c r="O68" s="20"/>
      <c r="P68" s="25"/>
      <c r="Q68" s="20"/>
      <c r="R68" s="20"/>
      <c r="S68" s="20"/>
      <c r="T68" s="20"/>
      <c r="U68" s="20"/>
      <c r="V68" s="20"/>
    </row>
    <row r="69" spans="1:22" ht="39.75" customHeight="1">
      <c r="A69" s="379" t="s">
        <v>54</v>
      </c>
      <c r="B69" s="379"/>
      <c r="C69" s="379"/>
      <c r="D69" s="379"/>
      <c r="E69" s="379"/>
      <c r="F69" s="280">
        <v>594380.35</v>
      </c>
      <c r="G69" s="27" t="s">
        <v>106</v>
      </c>
      <c r="H69" s="28">
        <v>202100010024770</v>
      </c>
      <c r="I69" s="29">
        <v>45475</v>
      </c>
      <c r="J69" s="29">
        <v>45475</v>
      </c>
      <c r="K69" s="276" t="s">
        <v>254</v>
      </c>
      <c r="L69" s="20"/>
      <c r="M69" s="20"/>
      <c r="N69" s="20"/>
      <c r="O69" s="20"/>
      <c r="P69" s="25"/>
      <c r="Q69" s="20"/>
      <c r="R69" s="20"/>
      <c r="S69" s="20"/>
      <c r="T69" s="20"/>
      <c r="U69" s="20"/>
      <c r="V69" s="20"/>
    </row>
    <row r="70" spans="1:22" ht="39.75" customHeight="1">
      <c r="A70" s="379" t="s">
        <v>54</v>
      </c>
      <c r="B70" s="379"/>
      <c r="C70" s="379"/>
      <c r="D70" s="379"/>
      <c r="E70" s="379"/>
      <c r="F70" s="280">
        <v>548975</v>
      </c>
      <c r="G70" s="27" t="s">
        <v>106</v>
      </c>
      <c r="H70" s="28">
        <v>202100010024770</v>
      </c>
      <c r="I70" s="29">
        <v>45507</v>
      </c>
      <c r="J70" s="29">
        <v>45507</v>
      </c>
      <c r="K70" s="276" t="s">
        <v>254</v>
      </c>
      <c r="L70" s="20"/>
      <c r="M70" s="20"/>
      <c r="N70" s="20"/>
      <c r="O70" s="20"/>
      <c r="P70" s="25"/>
      <c r="Q70" s="20"/>
      <c r="R70" s="20"/>
      <c r="S70" s="20"/>
      <c r="T70" s="20"/>
      <c r="U70" s="20"/>
      <c r="V70" s="20"/>
    </row>
    <row r="71" spans="1:22" ht="39.75" customHeight="1">
      <c r="A71" s="379" t="s">
        <v>54</v>
      </c>
      <c r="B71" s="379"/>
      <c r="C71" s="379"/>
      <c r="D71" s="379"/>
      <c r="E71" s="379"/>
      <c r="F71" s="280">
        <v>703215.89</v>
      </c>
      <c r="G71" s="27" t="s">
        <v>106</v>
      </c>
      <c r="H71" s="322" t="s">
        <v>283</v>
      </c>
      <c r="I71" s="279">
        <v>45537</v>
      </c>
      <c r="J71" s="279">
        <v>45537</v>
      </c>
      <c r="K71" s="282" t="s">
        <v>279</v>
      </c>
      <c r="L71" s="20"/>
      <c r="M71" s="20"/>
      <c r="N71" s="20"/>
      <c r="O71" s="20"/>
      <c r="P71" s="25"/>
      <c r="Q71" s="20"/>
      <c r="R71" s="20"/>
      <c r="S71" s="20"/>
      <c r="T71" s="20"/>
      <c r="U71" s="20"/>
      <c r="V71" s="20"/>
    </row>
    <row r="72" spans="1:22" ht="39.75" customHeight="1">
      <c r="A72" s="379" t="s">
        <v>54</v>
      </c>
      <c r="B72" s="379"/>
      <c r="C72" s="379"/>
      <c r="D72" s="379"/>
      <c r="E72" s="379"/>
      <c r="F72" s="64">
        <v>421929.53</v>
      </c>
      <c r="G72" s="27" t="s">
        <v>106</v>
      </c>
      <c r="H72" s="322" t="s">
        <v>283</v>
      </c>
      <c r="I72" s="279">
        <v>45566</v>
      </c>
      <c r="J72" s="279">
        <v>45566</v>
      </c>
      <c r="K72" s="282" t="s">
        <v>279</v>
      </c>
      <c r="L72" s="20"/>
      <c r="M72" s="20"/>
      <c r="N72" s="20"/>
      <c r="O72" s="20"/>
      <c r="P72" s="25"/>
      <c r="Q72" s="20"/>
      <c r="R72" s="20"/>
      <c r="S72" s="20"/>
      <c r="T72" s="20"/>
      <c r="U72" s="20"/>
      <c r="V72" s="20"/>
    </row>
    <row r="73" spans="1:22" ht="15" hidden="1" customHeight="1">
      <c r="A73" s="379" t="s">
        <v>55</v>
      </c>
      <c r="B73" s="379"/>
      <c r="C73" s="379"/>
      <c r="D73" s="379"/>
      <c r="E73" s="379"/>
      <c r="F73" s="24"/>
      <c r="G73" s="24"/>
      <c r="H73" s="24"/>
      <c r="I73" s="29"/>
      <c r="J73" s="29"/>
      <c r="K73" s="27"/>
      <c r="L73" s="20"/>
      <c r="M73" s="20"/>
      <c r="N73" s="20"/>
      <c r="O73" s="20"/>
      <c r="P73" s="25"/>
      <c r="Q73" s="20"/>
      <c r="R73" s="20"/>
      <c r="S73" s="20"/>
      <c r="T73" s="20"/>
      <c r="U73" s="20"/>
      <c r="V73" s="20"/>
    </row>
    <row r="74" spans="1:22" ht="39.75" customHeight="1">
      <c r="A74" s="379" t="s">
        <v>57</v>
      </c>
      <c r="B74" s="379"/>
      <c r="C74" s="379"/>
      <c r="D74" s="379"/>
      <c r="E74" s="379"/>
      <c r="F74" s="65">
        <v>52881.84</v>
      </c>
      <c r="G74" s="27" t="s">
        <v>58</v>
      </c>
      <c r="H74" s="28">
        <v>201800010008207</v>
      </c>
      <c r="I74" s="29">
        <v>45293</v>
      </c>
      <c r="J74" s="29">
        <v>45293</v>
      </c>
      <c r="K74" s="24" t="s">
        <v>59</v>
      </c>
      <c r="L74" s="20"/>
      <c r="M74" s="20"/>
      <c r="N74" s="20"/>
      <c r="O74" s="20"/>
      <c r="P74" s="25"/>
      <c r="Q74" s="20"/>
      <c r="R74" s="20"/>
      <c r="S74" s="20"/>
      <c r="T74" s="20"/>
      <c r="U74" s="20"/>
      <c r="V74" s="20"/>
    </row>
    <row r="75" spans="1:22" ht="39.75" customHeight="1">
      <c r="A75" s="379" t="s">
        <v>57</v>
      </c>
      <c r="B75" s="379"/>
      <c r="C75" s="379"/>
      <c r="D75" s="379"/>
      <c r="E75" s="379"/>
      <c r="F75" s="65">
        <v>43255.199999999997</v>
      </c>
      <c r="G75" s="27" t="s">
        <v>58</v>
      </c>
      <c r="H75" s="28">
        <v>201800010008207</v>
      </c>
      <c r="I75" s="29">
        <v>45324</v>
      </c>
      <c r="J75" s="29">
        <v>45324</v>
      </c>
      <c r="K75" s="24" t="s">
        <v>59</v>
      </c>
      <c r="L75" s="20"/>
      <c r="M75" s="20"/>
      <c r="N75" s="20"/>
      <c r="O75" s="20"/>
      <c r="P75" s="25"/>
      <c r="Q75" s="20"/>
      <c r="R75" s="20"/>
      <c r="S75" s="20"/>
      <c r="T75" s="20"/>
      <c r="U75" s="20"/>
      <c r="V75" s="20"/>
    </row>
    <row r="76" spans="1:22" ht="39.75" customHeight="1">
      <c r="A76" s="379" t="s">
        <v>57</v>
      </c>
      <c r="B76" s="379"/>
      <c r="C76" s="379"/>
      <c r="D76" s="379"/>
      <c r="E76" s="379"/>
      <c r="F76" s="65">
        <v>41271.160000000003</v>
      </c>
      <c r="G76" s="27" t="s">
        <v>58</v>
      </c>
      <c r="H76" s="28">
        <v>201800010008207</v>
      </c>
      <c r="I76" s="29">
        <v>45353</v>
      </c>
      <c r="J76" s="29">
        <v>45353</v>
      </c>
      <c r="K76" s="24" t="s">
        <v>59</v>
      </c>
      <c r="L76" s="20"/>
      <c r="M76" s="20"/>
      <c r="N76" s="20"/>
      <c r="O76" s="20"/>
      <c r="P76" s="25"/>
      <c r="Q76" s="20"/>
      <c r="R76" s="20"/>
      <c r="S76" s="20"/>
      <c r="T76" s="20"/>
      <c r="U76" s="20"/>
      <c r="V76" s="20"/>
    </row>
    <row r="77" spans="1:22" ht="39.75" customHeight="1">
      <c r="A77" s="379" t="s">
        <v>57</v>
      </c>
      <c r="B77" s="379"/>
      <c r="C77" s="379"/>
      <c r="D77" s="379"/>
      <c r="E77" s="379"/>
      <c r="F77" s="65">
        <v>42063.73</v>
      </c>
      <c r="G77" s="27" t="s">
        <v>58</v>
      </c>
      <c r="H77" s="28">
        <v>201700010019675</v>
      </c>
      <c r="I77" s="29">
        <v>45384</v>
      </c>
      <c r="J77" s="29">
        <v>45384</v>
      </c>
      <c r="K77" s="24" t="s">
        <v>59</v>
      </c>
      <c r="L77" s="20"/>
      <c r="M77" s="20"/>
      <c r="N77" s="20"/>
      <c r="O77" s="20"/>
      <c r="P77" s="25"/>
      <c r="Q77" s="20"/>
      <c r="R77" s="20"/>
      <c r="S77" s="20"/>
      <c r="T77" s="20"/>
      <c r="U77" s="20"/>
      <c r="V77" s="20"/>
    </row>
    <row r="78" spans="1:22" ht="39.75" customHeight="1">
      <c r="A78" s="379" t="s">
        <v>57</v>
      </c>
      <c r="B78" s="379"/>
      <c r="C78" s="379"/>
      <c r="D78" s="379"/>
      <c r="E78" s="379"/>
      <c r="F78" s="65">
        <v>42657.77</v>
      </c>
      <c r="G78" s="27" t="s">
        <v>58</v>
      </c>
      <c r="H78" s="28">
        <v>201700010019675</v>
      </c>
      <c r="I78" s="29">
        <v>45413</v>
      </c>
      <c r="J78" s="29">
        <v>45413</v>
      </c>
      <c r="K78" s="24" t="s">
        <v>59</v>
      </c>
      <c r="L78" s="20"/>
      <c r="M78" s="20"/>
      <c r="N78" s="20"/>
      <c r="O78" s="20"/>
      <c r="P78" s="25"/>
      <c r="Q78" s="20"/>
      <c r="R78" s="20"/>
      <c r="S78" s="20"/>
      <c r="T78" s="20"/>
      <c r="U78" s="20"/>
      <c r="V78" s="20"/>
    </row>
    <row r="79" spans="1:22" ht="39.75" customHeight="1">
      <c r="A79" s="379" t="s">
        <v>57</v>
      </c>
      <c r="B79" s="379"/>
      <c r="C79" s="379"/>
      <c r="D79" s="379"/>
      <c r="E79" s="379"/>
      <c r="F79" s="96">
        <v>38192.46</v>
      </c>
      <c r="G79" s="27" t="s">
        <v>58</v>
      </c>
      <c r="H79" s="28">
        <v>201700010019675</v>
      </c>
      <c r="I79" s="29">
        <v>45444</v>
      </c>
      <c r="J79" s="29">
        <v>45444</v>
      </c>
      <c r="K79" s="276" t="s">
        <v>256</v>
      </c>
      <c r="L79" s="20"/>
      <c r="M79" s="20"/>
      <c r="N79" s="20"/>
      <c r="O79" s="20"/>
      <c r="P79" s="25"/>
      <c r="Q79" s="20"/>
      <c r="R79" s="20"/>
      <c r="S79" s="20"/>
      <c r="T79" s="20"/>
      <c r="U79" s="20"/>
      <c r="V79" s="20"/>
    </row>
    <row r="80" spans="1:22" ht="39.75" customHeight="1">
      <c r="A80" s="379" t="s">
        <v>57</v>
      </c>
      <c r="B80" s="379"/>
      <c r="C80" s="379"/>
      <c r="D80" s="379"/>
      <c r="E80" s="379"/>
      <c r="F80" s="96">
        <v>35820.42</v>
      </c>
      <c r="G80" s="27" t="s">
        <v>58</v>
      </c>
      <c r="H80" s="28">
        <v>201700010019675</v>
      </c>
      <c r="I80" s="29">
        <v>45475</v>
      </c>
      <c r="J80" s="29">
        <v>45475</v>
      </c>
      <c r="K80" s="276" t="s">
        <v>256</v>
      </c>
      <c r="L80" s="20"/>
      <c r="M80" s="20"/>
      <c r="N80" s="20"/>
      <c r="O80" s="20"/>
      <c r="P80" s="25"/>
      <c r="Q80" s="20"/>
      <c r="R80" s="20"/>
      <c r="S80" s="20"/>
      <c r="T80" s="20"/>
      <c r="U80" s="20"/>
      <c r="V80" s="20"/>
    </row>
    <row r="81" spans="1:22" ht="39.75" customHeight="1">
      <c r="A81" s="379" t="s">
        <v>57</v>
      </c>
      <c r="B81" s="379"/>
      <c r="C81" s="379"/>
      <c r="D81" s="379"/>
      <c r="E81" s="379"/>
      <c r="F81" s="96">
        <v>40091.15</v>
      </c>
      <c r="G81" s="27" t="s">
        <v>58</v>
      </c>
      <c r="H81" s="28">
        <v>201700010019675</v>
      </c>
      <c r="I81" s="29">
        <v>45507</v>
      </c>
      <c r="J81" s="29">
        <v>45507</v>
      </c>
      <c r="K81" s="276" t="s">
        <v>256</v>
      </c>
      <c r="L81" s="20"/>
      <c r="M81" s="20"/>
      <c r="N81" s="20"/>
      <c r="O81" s="20"/>
      <c r="P81" s="25"/>
      <c r="Q81" s="20"/>
      <c r="R81" s="20"/>
      <c r="S81" s="20"/>
      <c r="T81" s="20"/>
      <c r="U81" s="20"/>
      <c r="V81" s="20"/>
    </row>
    <row r="82" spans="1:22" ht="39.75" customHeight="1">
      <c r="A82" s="379" t="s">
        <v>60</v>
      </c>
      <c r="B82" s="379"/>
      <c r="C82" s="379"/>
      <c r="D82" s="379"/>
      <c r="E82" s="379"/>
      <c r="F82" s="96">
        <v>39315.39</v>
      </c>
      <c r="G82" s="27" t="s">
        <v>58</v>
      </c>
      <c r="H82" s="322" t="s">
        <v>283</v>
      </c>
      <c r="I82" s="279">
        <v>45537</v>
      </c>
      <c r="J82" s="279">
        <v>45537</v>
      </c>
      <c r="K82" s="282" t="s">
        <v>281</v>
      </c>
      <c r="L82" s="20"/>
      <c r="M82" s="20"/>
      <c r="N82" s="20"/>
      <c r="O82" s="20"/>
      <c r="P82" s="25"/>
      <c r="Q82" s="20"/>
      <c r="R82" s="20"/>
      <c r="S82" s="20"/>
      <c r="T82" s="20"/>
      <c r="U82" s="20"/>
      <c r="V82" s="20"/>
    </row>
    <row r="83" spans="1:22" ht="39.75" customHeight="1">
      <c r="A83" s="379" t="s">
        <v>60</v>
      </c>
      <c r="B83" s="379"/>
      <c r="C83" s="379"/>
      <c r="D83" s="379"/>
      <c r="E83" s="379"/>
      <c r="F83" s="96">
        <v>53213.4</v>
      </c>
      <c r="G83" s="27" t="s">
        <v>58</v>
      </c>
      <c r="H83" s="322" t="s">
        <v>283</v>
      </c>
      <c r="I83" s="279">
        <v>45566</v>
      </c>
      <c r="J83" s="279">
        <v>45566</v>
      </c>
      <c r="K83" s="282" t="s">
        <v>281</v>
      </c>
      <c r="L83" s="20"/>
      <c r="M83" s="20"/>
      <c r="N83" s="20"/>
      <c r="O83" s="20"/>
      <c r="P83" s="25"/>
      <c r="Q83" s="20"/>
      <c r="R83" s="20"/>
      <c r="S83" s="20"/>
      <c r="T83" s="20"/>
      <c r="U83" s="20"/>
      <c r="V83" s="20"/>
    </row>
    <row r="84" spans="1:22" ht="15" hidden="1" customHeight="1">
      <c r="A84" s="379" t="s">
        <v>79</v>
      </c>
      <c r="B84" s="379"/>
      <c r="C84" s="379"/>
      <c r="D84" s="379"/>
      <c r="E84" s="379"/>
      <c r="F84" s="65"/>
      <c r="G84" s="27"/>
      <c r="H84" s="28"/>
      <c r="I84" s="29"/>
      <c r="J84" s="29"/>
      <c r="K84" s="30"/>
      <c r="L84" s="20"/>
      <c r="M84" s="20"/>
      <c r="N84" s="20"/>
      <c r="O84" s="20"/>
      <c r="P84" s="25"/>
      <c r="Q84" s="20"/>
      <c r="R84" s="20"/>
      <c r="S84" s="20"/>
      <c r="T84" s="20"/>
      <c r="U84" s="20"/>
      <c r="V84" s="20"/>
    </row>
    <row r="85" spans="1:22" ht="15" hidden="1" customHeight="1">
      <c r="A85" s="379" t="s">
        <v>61</v>
      </c>
      <c r="B85" s="379"/>
      <c r="C85" s="379"/>
      <c r="D85" s="379"/>
      <c r="E85" s="379"/>
      <c r="F85" s="24"/>
      <c r="G85" s="24"/>
      <c r="H85" s="24"/>
      <c r="I85" s="29"/>
      <c r="J85" s="29"/>
      <c r="K85" s="27"/>
      <c r="L85" s="20"/>
      <c r="M85" s="20"/>
      <c r="N85" s="20"/>
      <c r="O85" s="20"/>
      <c r="P85" s="25"/>
      <c r="Q85" s="20"/>
      <c r="R85" s="20"/>
      <c r="S85" s="20"/>
      <c r="T85" s="20"/>
      <c r="U85" s="20"/>
      <c r="V85" s="20"/>
    </row>
    <row r="86" spans="1:22" ht="38.25" customHeight="1">
      <c r="A86" s="379" t="s">
        <v>107</v>
      </c>
      <c r="B86" s="379"/>
      <c r="C86" s="379"/>
      <c r="D86" s="379"/>
      <c r="E86" s="379"/>
      <c r="F86" s="66">
        <v>32942.910000000003</v>
      </c>
      <c r="G86" s="27" t="s">
        <v>106</v>
      </c>
      <c r="H86" s="28">
        <v>201800010008207</v>
      </c>
      <c r="I86" s="29">
        <v>45293</v>
      </c>
      <c r="J86" s="29">
        <v>45293</v>
      </c>
      <c r="K86" s="24" t="s">
        <v>75</v>
      </c>
      <c r="L86" s="20"/>
      <c r="M86" s="20"/>
      <c r="N86" s="20"/>
      <c r="O86" s="20"/>
      <c r="P86" s="25"/>
      <c r="Q86" s="20"/>
      <c r="R86" s="20"/>
      <c r="S86" s="20"/>
      <c r="T86" s="20"/>
      <c r="U86" s="20"/>
      <c r="V86" s="20"/>
    </row>
    <row r="87" spans="1:22" ht="38.25" customHeight="1">
      <c r="A87" s="379" t="s">
        <v>107</v>
      </c>
      <c r="B87" s="379"/>
      <c r="C87" s="379"/>
      <c r="D87" s="379"/>
      <c r="E87" s="379"/>
      <c r="F87" s="66">
        <v>58000.57</v>
      </c>
      <c r="G87" s="27" t="s">
        <v>106</v>
      </c>
      <c r="H87" s="28">
        <v>201800010008207</v>
      </c>
      <c r="I87" s="29">
        <v>45324</v>
      </c>
      <c r="J87" s="29">
        <v>45324</v>
      </c>
      <c r="K87" s="24" t="s">
        <v>75</v>
      </c>
      <c r="L87" s="20"/>
      <c r="M87" s="20"/>
      <c r="N87" s="20"/>
      <c r="O87" s="20"/>
      <c r="P87" s="25"/>
      <c r="Q87" s="20"/>
      <c r="R87" s="20"/>
      <c r="S87" s="20"/>
      <c r="T87" s="20"/>
      <c r="U87" s="20"/>
      <c r="V87" s="20"/>
    </row>
    <row r="88" spans="1:22" ht="38.25" customHeight="1">
      <c r="A88" s="379" t="s">
        <v>107</v>
      </c>
      <c r="B88" s="379"/>
      <c r="C88" s="379"/>
      <c r="D88" s="379"/>
      <c r="E88" s="379"/>
      <c r="F88" s="66">
        <v>76624.41</v>
      </c>
      <c r="G88" s="27" t="s">
        <v>106</v>
      </c>
      <c r="H88" s="28">
        <v>201800010008207</v>
      </c>
      <c r="I88" s="29">
        <v>45353</v>
      </c>
      <c r="J88" s="29">
        <v>45353</v>
      </c>
      <c r="K88" s="24" t="s">
        <v>75</v>
      </c>
      <c r="L88" s="20"/>
      <c r="M88" s="20"/>
      <c r="N88" s="20"/>
      <c r="O88" s="20"/>
      <c r="P88" s="25"/>
      <c r="Q88" s="20"/>
      <c r="R88" s="20"/>
      <c r="S88" s="20"/>
      <c r="T88" s="20"/>
      <c r="U88" s="20"/>
      <c r="V88" s="20"/>
    </row>
    <row r="89" spans="1:22" ht="38.25" customHeight="1">
      <c r="A89" s="379" t="s">
        <v>107</v>
      </c>
      <c r="B89" s="379"/>
      <c r="C89" s="379"/>
      <c r="D89" s="379"/>
      <c r="E89" s="379"/>
      <c r="F89" s="66">
        <v>71325.690000000104</v>
      </c>
      <c r="G89" s="27" t="s">
        <v>106</v>
      </c>
      <c r="H89" s="28">
        <v>202100010024770</v>
      </c>
      <c r="I89" s="29">
        <v>45383</v>
      </c>
      <c r="J89" s="29">
        <v>45383</v>
      </c>
      <c r="K89" s="24" t="s">
        <v>75</v>
      </c>
      <c r="L89" s="20"/>
      <c r="M89" s="20"/>
      <c r="N89" s="20"/>
      <c r="O89" s="20"/>
      <c r="P89" s="25"/>
      <c r="Q89" s="20"/>
      <c r="R89" s="20"/>
      <c r="S89" s="20"/>
      <c r="T89" s="20"/>
      <c r="U89" s="20"/>
      <c r="V89" s="20"/>
    </row>
    <row r="90" spans="1:22" ht="38.25" customHeight="1">
      <c r="A90" s="379" t="s">
        <v>107</v>
      </c>
      <c r="B90" s="379"/>
      <c r="C90" s="379"/>
      <c r="D90" s="379"/>
      <c r="E90" s="379"/>
      <c r="F90" s="66">
        <v>48764.950000000099</v>
      </c>
      <c r="G90" s="27" t="s">
        <v>106</v>
      </c>
      <c r="H90" s="28">
        <v>202100010024770</v>
      </c>
      <c r="I90" s="29">
        <v>45413</v>
      </c>
      <c r="J90" s="29">
        <v>45413</v>
      </c>
      <c r="K90" s="24" t="s">
        <v>75</v>
      </c>
      <c r="L90" s="20"/>
      <c r="M90" s="20"/>
      <c r="N90" s="20"/>
      <c r="O90" s="20"/>
      <c r="P90" s="25"/>
      <c r="Q90" s="20"/>
      <c r="R90" s="20"/>
      <c r="S90" s="20"/>
      <c r="T90" s="20"/>
      <c r="U90" s="20"/>
      <c r="V90" s="20"/>
    </row>
    <row r="91" spans="1:22" ht="38.25" customHeight="1">
      <c r="A91" s="379" t="s">
        <v>107</v>
      </c>
      <c r="B91" s="379"/>
      <c r="C91" s="379"/>
      <c r="D91" s="379"/>
      <c r="E91" s="379"/>
      <c r="F91" s="96">
        <v>87208.639999999999</v>
      </c>
      <c r="G91" s="27" t="s">
        <v>106</v>
      </c>
      <c r="H91" s="28">
        <v>202100010024770</v>
      </c>
      <c r="I91" s="29">
        <v>45444</v>
      </c>
      <c r="J91" s="29">
        <v>45444</v>
      </c>
      <c r="K91" s="276" t="s">
        <v>257</v>
      </c>
      <c r="L91" s="20"/>
      <c r="M91" s="20"/>
      <c r="N91" s="20"/>
      <c r="O91" s="20"/>
      <c r="P91" s="25"/>
      <c r="Q91" s="20"/>
      <c r="R91" s="20"/>
      <c r="S91" s="20"/>
      <c r="T91" s="20"/>
      <c r="U91" s="20"/>
      <c r="V91" s="20"/>
    </row>
    <row r="92" spans="1:22" ht="38.25" customHeight="1">
      <c r="A92" s="379" t="s">
        <v>107</v>
      </c>
      <c r="B92" s="379"/>
      <c r="C92" s="379"/>
      <c r="D92" s="379"/>
      <c r="E92" s="379"/>
      <c r="F92" s="96">
        <v>108835.54000000004</v>
      </c>
      <c r="G92" s="27" t="s">
        <v>106</v>
      </c>
      <c r="H92" s="28">
        <v>202100010024770</v>
      </c>
      <c r="I92" s="29">
        <v>45475</v>
      </c>
      <c r="J92" s="29">
        <v>45475</v>
      </c>
      <c r="K92" s="24" t="s">
        <v>257</v>
      </c>
      <c r="L92" s="20"/>
      <c r="M92" s="20"/>
      <c r="N92" s="20"/>
      <c r="O92" s="20"/>
      <c r="P92" s="25"/>
      <c r="Q92" s="20"/>
      <c r="R92" s="20"/>
      <c r="S92" s="20"/>
      <c r="T92" s="20"/>
      <c r="U92" s="20"/>
      <c r="V92" s="20"/>
    </row>
    <row r="93" spans="1:22" ht="38.25" customHeight="1">
      <c r="A93" s="379" t="s">
        <v>107</v>
      </c>
      <c r="B93" s="379"/>
      <c r="C93" s="379"/>
      <c r="D93" s="379"/>
      <c r="E93" s="379"/>
      <c r="F93" s="96">
        <v>154240.89000000001</v>
      </c>
      <c r="G93" s="27" t="s">
        <v>106</v>
      </c>
      <c r="H93" s="28">
        <v>202100010024770</v>
      </c>
      <c r="I93" s="29">
        <v>45507</v>
      </c>
      <c r="J93" s="29">
        <v>45507</v>
      </c>
      <c r="K93" s="276" t="s">
        <v>257</v>
      </c>
      <c r="L93" s="20"/>
      <c r="M93" s="20"/>
      <c r="N93" s="20"/>
      <c r="O93" s="20"/>
      <c r="P93" s="25"/>
      <c r="Q93" s="20"/>
      <c r="R93" s="20"/>
      <c r="S93" s="20"/>
      <c r="T93" s="20"/>
      <c r="U93" s="20"/>
      <c r="V93" s="20"/>
    </row>
    <row r="94" spans="1:22" ht="38.25" hidden="1" customHeight="1">
      <c r="A94" s="379" t="s">
        <v>251</v>
      </c>
      <c r="B94" s="379"/>
      <c r="C94" s="379"/>
      <c r="D94" s="379"/>
      <c r="E94" s="379"/>
      <c r="F94" s="281"/>
      <c r="G94" s="27"/>
      <c r="H94" s="28"/>
      <c r="I94" s="279"/>
      <c r="J94" s="279"/>
      <c r="K94" s="317"/>
      <c r="L94" s="20"/>
      <c r="M94" s="20"/>
      <c r="N94" s="20"/>
      <c r="O94" s="20"/>
      <c r="P94" s="25"/>
      <c r="Q94" s="20"/>
      <c r="R94" s="20"/>
      <c r="S94" s="20"/>
      <c r="T94" s="20"/>
      <c r="U94" s="20"/>
      <c r="V94" s="20"/>
    </row>
    <row r="95" spans="1:22" ht="15" hidden="1" customHeight="1">
      <c r="A95" s="379" t="s">
        <v>62</v>
      </c>
      <c r="B95" s="379"/>
      <c r="C95" s="379"/>
      <c r="D95" s="379"/>
      <c r="E95" s="379"/>
      <c r="F95" s="65"/>
      <c r="G95" s="27"/>
      <c r="H95" s="28"/>
      <c r="I95" s="27"/>
      <c r="J95" s="67"/>
      <c r="K95" s="27"/>
      <c r="L95" s="20"/>
      <c r="M95" s="20"/>
      <c r="N95" s="20"/>
      <c r="O95" s="20"/>
      <c r="P95" s="25"/>
      <c r="Q95" s="20"/>
      <c r="R95" s="20"/>
      <c r="S95" s="20"/>
      <c r="T95" s="20"/>
      <c r="U95" s="20"/>
      <c r="V95" s="20"/>
    </row>
    <row r="96" spans="1:22" ht="15" customHeight="1">
      <c r="A96" s="380" t="s">
        <v>63</v>
      </c>
      <c r="B96" s="380"/>
      <c r="C96" s="380"/>
      <c r="D96" s="380"/>
      <c r="E96" s="380"/>
      <c r="F96" s="57">
        <f>SUM(F63:F95)</f>
        <v>7179635.0600000005</v>
      </c>
      <c r="G96" s="33"/>
      <c r="H96" s="33"/>
      <c r="I96" s="33"/>
      <c r="J96" s="33"/>
      <c r="K96" s="33"/>
      <c r="L96" s="20"/>
      <c r="M96" s="20"/>
      <c r="N96" s="20"/>
      <c r="O96" s="20"/>
      <c r="P96" s="25"/>
      <c r="Q96" s="20"/>
      <c r="R96" s="20"/>
      <c r="S96" s="20"/>
      <c r="T96" s="20"/>
      <c r="U96" s="20"/>
      <c r="V96" s="20"/>
    </row>
    <row r="97" spans="1:22" ht="15" hidden="1" customHeight="1">
      <c r="A97" s="381" t="s">
        <v>64</v>
      </c>
      <c r="B97" s="381"/>
      <c r="C97" s="381"/>
      <c r="D97" s="381"/>
      <c r="E97" s="381"/>
      <c r="F97" s="381"/>
      <c r="G97" s="381"/>
      <c r="H97" s="381"/>
      <c r="I97" s="25"/>
      <c r="J97" s="25"/>
      <c r="K97" s="25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spans="1:22" ht="15.75" thickBot="1">
      <c r="A98" s="382"/>
      <c r="B98" s="382"/>
      <c r="C98" s="382"/>
      <c r="D98" s="382"/>
      <c r="E98" s="382"/>
      <c r="F98" s="382"/>
      <c r="G98" s="382"/>
      <c r="H98" s="382"/>
      <c r="I98" s="382"/>
      <c r="J98" s="382"/>
      <c r="K98" s="382"/>
      <c r="L98" s="382"/>
      <c r="M98" s="382"/>
      <c r="N98" s="382"/>
      <c r="O98" s="382"/>
      <c r="P98" s="20"/>
      <c r="Q98" s="20"/>
      <c r="R98" s="20"/>
      <c r="S98" s="20"/>
      <c r="T98" s="20"/>
      <c r="U98" s="20"/>
      <c r="V98" s="20"/>
    </row>
    <row r="99" spans="1:22" ht="27" customHeight="1" thickBot="1">
      <c r="A99" s="385" t="s">
        <v>241</v>
      </c>
      <c r="B99" s="385"/>
      <c r="C99" s="385"/>
      <c r="D99" s="385"/>
      <c r="E99" s="385"/>
      <c r="F99" s="385"/>
      <c r="G99" s="385"/>
      <c r="H99" s="385"/>
      <c r="I99" s="385"/>
      <c r="J99" s="385"/>
      <c r="K99" s="385"/>
      <c r="L99" s="390"/>
      <c r="M99" s="390"/>
      <c r="N99" s="390"/>
      <c r="O99" s="390"/>
      <c r="P99" s="20"/>
      <c r="Q99" s="20"/>
      <c r="R99" s="20"/>
      <c r="S99" s="20"/>
      <c r="T99" s="20"/>
      <c r="U99" s="20"/>
      <c r="V99" s="20"/>
    </row>
    <row r="100" spans="1:22" ht="27" customHeight="1">
      <c r="A100" s="385"/>
      <c r="B100" s="385"/>
      <c r="C100" s="385"/>
      <c r="D100" s="385"/>
      <c r="E100" s="385"/>
      <c r="F100" s="385"/>
      <c r="G100" s="385"/>
      <c r="H100" s="385"/>
      <c r="I100" s="385"/>
      <c r="J100" s="385"/>
      <c r="K100" s="385"/>
      <c r="L100" s="390"/>
      <c r="M100" s="390"/>
      <c r="N100" s="390"/>
      <c r="O100" s="390"/>
      <c r="P100" s="20"/>
      <c r="Q100" s="20"/>
      <c r="R100" s="20"/>
      <c r="S100" s="20"/>
      <c r="T100" s="20"/>
      <c r="U100" s="20"/>
      <c r="V100" s="20"/>
    </row>
    <row r="101" spans="1:22">
      <c r="A101" s="20"/>
      <c r="B101" s="20"/>
      <c r="C101" s="21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1:22" ht="15" customHeight="1">
      <c r="A102" s="381" t="s">
        <v>66</v>
      </c>
      <c r="B102" s="381"/>
      <c r="C102" s="381"/>
      <c r="D102" s="381"/>
      <c r="E102" s="381"/>
      <c r="F102" s="381"/>
      <c r="G102" s="381"/>
      <c r="H102" s="381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1:22">
      <c r="A103" s="20"/>
      <c r="B103" s="20"/>
      <c r="C103" s="21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1:22">
      <c r="A104" s="20"/>
      <c r="B104" s="20"/>
      <c r="C104" s="21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1:22" ht="15" customHeight="1">
      <c r="A105" s="20"/>
      <c r="B105" s="20"/>
      <c r="C105" s="21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1:22" ht="15" customHeight="1">
      <c r="A106" s="37"/>
      <c r="B106" s="37"/>
      <c r="C106" s="38"/>
      <c r="D106" s="383"/>
      <c r="E106" s="383"/>
      <c r="F106" s="383"/>
      <c r="I106" s="384"/>
      <c r="J106" s="384"/>
      <c r="K106" s="384"/>
      <c r="L106" s="384"/>
      <c r="M106" s="37"/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29.25" customHeight="1">
      <c r="A107" s="37"/>
      <c r="B107" s="37"/>
      <c r="C107" s="38"/>
      <c r="D107" s="383"/>
      <c r="E107" s="383"/>
      <c r="F107" s="383"/>
      <c r="I107" s="384"/>
      <c r="J107" s="384"/>
      <c r="K107" s="384"/>
      <c r="L107" s="384"/>
      <c r="M107" s="37"/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>
      <c r="A108" s="37"/>
      <c r="B108" s="37"/>
      <c r="C108" s="38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>
      <c r="A109" s="37"/>
      <c r="B109" s="37"/>
      <c r="C109" s="38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>
      <c r="A110" s="37"/>
      <c r="B110" s="37"/>
      <c r="C110" s="38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>
      <c r="A111" s="37"/>
      <c r="B111" s="37"/>
      <c r="C111" s="38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>
      <c r="A112" s="37"/>
      <c r="B112" s="37"/>
      <c r="C112" s="38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>
      <c r="A113" s="37"/>
      <c r="B113" s="37"/>
      <c r="C113" s="38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>
      <c r="A114" s="37"/>
      <c r="B114" s="37"/>
      <c r="C114" s="38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>
      <c r="A115" s="37"/>
      <c r="B115" s="37"/>
      <c r="C115" s="38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>
      <c r="A116" s="37"/>
      <c r="B116" s="37"/>
      <c r="C116" s="38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>
      <c r="A117" s="37"/>
      <c r="B117" s="37"/>
      <c r="C117" s="38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>
      <c r="A118" s="37"/>
      <c r="B118" s="37"/>
      <c r="C118" s="38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>
      <c r="A119" s="37"/>
      <c r="B119" s="37"/>
      <c r="C119" s="38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>
      <c r="A120" s="37"/>
      <c r="B120" s="37"/>
      <c r="C120" s="38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>
      <c r="A121" s="37"/>
      <c r="B121" s="37"/>
      <c r="C121" s="38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>
      <c r="A122" s="37"/>
      <c r="B122" s="37"/>
      <c r="C122" s="38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>
      <c r="A123" s="37"/>
      <c r="B123" s="37"/>
      <c r="C123" s="38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>
      <c r="A124" s="37"/>
      <c r="B124" s="37"/>
      <c r="C124" s="38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>
      <c r="A125" s="37"/>
      <c r="B125" s="37"/>
      <c r="C125" s="38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>
      <c r="A126" s="37"/>
      <c r="B126" s="37"/>
      <c r="C126" s="38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>
      <c r="A127" s="37"/>
      <c r="B127" s="37"/>
      <c r="C127" s="38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>
      <c r="A128" s="37"/>
      <c r="B128" s="37"/>
      <c r="C128" s="38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>
      <c r="A129" s="37"/>
      <c r="B129" s="37"/>
      <c r="C129" s="38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>
      <c r="A130" s="37"/>
      <c r="B130" s="37"/>
      <c r="C130" s="38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>
      <c r="A131" s="37"/>
      <c r="B131" s="37"/>
      <c r="C131" s="38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>
      <c r="A132" s="37"/>
      <c r="B132" s="37"/>
      <c r="C132" s="38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>
      <c r="A133" s="37"/>
      <c r="B133" s="37"/>
      <c r="C133" s="38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>
      <c r="A134" s="37"/>
      <c r="B134" s="37"/>
      <c r="C134" s="38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>
      <c r="A135" s="37"/>
      <c r="B135" s="37"/>
      <c r="C135" s="38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>
      <c r="A136" s="37"/>
      <c r="B136" s="37"/>
      <c r="C136" s="38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>
      <c r="A137" s="37"/>
      <c r="B137" s="37"/>
      <c r="C137" s="38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>
      <c r="A138" s="37"/>
      <c r="B138" s="37"/>
      <c r="C138" s="38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>
      <c r="A139" s="37"/>
      <c r="B139" s="37"/>
      <c r="C139" s="38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>
      <c r="A140" s="37"/>
      <c r="B140" s="37"/>
      <c r="C140" s="38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>
      <c r="A141" s="37"/>
      <c r="B141" s="37"/>
      <c r="C141" s="38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>
      <c r="A142" s="37"/>
      <c r="B142" s="37"/>
      <c r="C142" s="38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>
      <c r="A143" s="37"/>
      <c r="B143" s="37"/>
      <c r="C143" s="38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>
      <c r="A144" s="37"/>
      <c r="B144" s="37"/>
      <c r="C144" s="38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</row>
  </sheetData>
  <autoFilter ref="A62:K97" xr:uid="{00000000-0001-0000-0300-000000000000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79">
    <mergeCell ref="A94:E94"/>
    <mergeCell ref="A71:E71"/>
    <mergeCell ref="A82:E82"/>
    <mergeCell ref="A93:E93"/>
    <mergeCell ref="A102:H102"/>
    <mergeCell ref="A88:E88"/>
    <mergeCell ref="A89:E89"/>
    <mergeCell ref="A90:E90"/>
    <mergeCell ref="A91:E91"/>
    <mergeCell ref="A92:E92"/>
    <mergeCell ref="A81:E81"/>
    <mergeCell ref="A84:E84"/>
    <mergeCell ref="A85:E85"/>
    <mergeCell ref="A86:E86"/>
    <mergeCell ref="A87:E87"/>
    <mergeCell ref="A76:E76"/>
    <mergeCell ref="D106:F106"/>
    <mergeCell ref="I106:L106"/>
    <mergeCell ref="D107:F107"/>
    <mergeCell ref="I107:L107"/>
    <mergeCell ref="A95:E95"/>
    <mergeCell ref="A96:E96"/>
    <mergeCell ref="A97:H97"/>
    <mergeCell ref="A98:O98"/>
    <mergeCell ref="A99:K100"/>
    <mergeCell ref="L99:O100"/>
    <mergeCell ref="A77:E77"/>
    <mergeCell ref="A78:E78"/>
    <mergeCell ref="A79:E79"/>
    <mergeCell ref="A80:E80"/>
    <mergeCell ref="A69:E69"/>
    <mergeCell ref="A70:E70"/>
    <mergeCell ref="A73:E73"/>
    <mergeCell ref="A74:E74"/>
    <mergeCell ref="A75:E75"/>
    <mergeCell ref="A72:E72"/>
    <mergeCell ref="A64:E64"/>
    <mergeCell ref="A65:E65"/>
    <mergeCell ref="A66:E66"/>
    <mergeCell ref="A67:E67"/>
    <mergeCell ref="A68:E68"/>
    <mergeCell ref="A58:E58"/>
    <mergeCell ref="A59:E59"/>
    <mergeCell ref="A61:K61"/>
    <mergeCell ref="A62:E62"/>
    <mergeCell ref="A63:E63"/>
    <mergeCell ref="A52:E52"/>
    <mergeCell ref="A53:E54"/>
    <mergeCell ref="A55:E55"/>
    <mergeCell ref="A56:E56"/>
    <mergeCell ref="A57:E5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83:E83"/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</mergeCells>
  <pageMargins left="0.51180555555555596" right="0.51180555555555596" top="0.55625000000000002" bottom="0.55138888888888904" header="0.511811023622047" footer="0.31527777777777799"/>
  <pageSetup paperSize="9" scale="37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theme="9" tint="-0.499984740745262"/>
    <pageSetUpPr fitToPage="1"/>
  </sheetPr>
  <dimension ref="A1:W164"/>
  <sheetViews>
    <sheetView zoomScaleNormal="100" workbookViewId="0">
      <selection sqref="A1:V122"/>
    </sheetView>
  </sheetViews>
  <sheetFormatPr defaultColWidth="8.7109375" defaultRowHeight="15"/>
  <cols>
    <col min="1" max="1" width="9.28515625" style="1" customWidth="1"/>
    <col min="2" max="2" width="14.28515625" style="1" customWidth="1"/>
    <col min="3" max="3" width="16.28515625" style="2" customWidth="1"/>
    <col min="4" max="7" width="16.28515625" style="1" customWidth="1"/>
    <col min="8" max="8" width="17.5703125" style="1" customWidth="1"/>
    <col min="9" max="9" width="16.28515625" style="1" customWidth="1"/>
    <col min="10" max="10" width="16.28515625" style="68" customWidth="1"/>
    <col min="11" max="11" width="17.7109375" style="1" customWidth="1"/>
    <col min="12" max="17" width="16.85546875" style="1" customWidth="1"/>
    <col min="18" max="18" width="18.85546875" style="1" customWidth="1"/>
    <col min="19" max="22" width="16.85546875" style="1" customWidth="1"/>
  </cols>
  <sheetData>
    <row r="1" spans="1:22" ht="30.75" customHeight="1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</row>
    <row r="2" spans="1:22" ht="9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spans="1:22">
      <c r="A3" s="366" t="s">
        <v>260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4" spans="1:22" ht="8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spans="1:22" ht="18" customHeight="1">
      <c r="A5" s="367" t="s">
        <v>1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</row>
    <row r="6" spans="1:22" ht="16.5" customHeight="1">
      <c r="A6" s="368" t="s">
        <v>67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4"/>
      <c r="P6" s="4"/>
      <c r="Q6" s="4"/>
      <c r="R6" s="4"/>
      <c r="S6" s="4"/>
      <c r="T6" s="4"/>
      <c r="U6" s="4"/>
      <c r="V6" s="4"/>
    </row>
    <row r="7" spans="1:22" ht="8.25" customHeight="1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4"/>
      <c r="P7" s="4"/>
      <c r="Q7" s="4"/>
      <c r="R7" s="4"/>
      <c r="S7" s="4"/>
      <c r="T7" s="4"/>
      <c r="U7" s="4"/>
      <c r="V7" s="4"/>
    </row>
    <row r="8" spans="1:22" ht="16.5" customHeight="1">
      <c r="A8" s="367" t="s">
        <v>108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</row>
    <row r="9" spans="1:22" ht="15.75" customHeight="1">
      <c r="A9" s="368" t="s">
        <v>109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4"/>
      <c r="P9" s="4"/>
      <c r="Q9" s="4"/>
      <c r="R9" s="4"/>
      <c r="S9" s="4"/>
      <c r="T9" s="4"/>
      <c r="U9" s="4"/>
      <c r="V9" s="4"/>
    </row>
    <row r="10" spans="1:22" ht="8.25" customHeight="1">
      <c r="A10" s="369"/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4"/>
      <c r="P10" s="4"/>
      <c r="Q10" s="4"/>
      <c r="R10" s="4"/>
      <c r="S10" s="4"/>
      <c r="T10" s="4"/>
      <c r="U10" s="4"/>
      <c r="V10" s="4"/>
    </row>
    <row r="11" spans="1:22" ht="18.75" customHeight="1">
      <c r="A11" s="367" t="s">
        <v>110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</row>
    <row r="12" spans="1:22" ht="8.25" customHeight="1">
      <c r="A12" s="36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4"/>
      <c r="P12" s="4"/>
      <c r="Q12" s="4"/>
      <c r="R12" s="4"/>
      <c r="S12" s="4"/>
      <c r="T12" s="4"/>
      <c r="U12" s="4"/>
      <c r="V12" s="4"/>
    </row>
    <row r="13" spans="1:22" ht="15.75" customHeight="1">
      <c r="A13" s="370" t="s">
        <v>111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</row>
    <row r="14" spans="1:22" ht="27" customHeight="1">
      <c r="A14" s="370" t="s">
        <v>274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</row>
    <row r="15" spans="1:22" ht="8.25" customHeight="1">
      <c r="A15" s="371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5"/>
      <c r="Q15" s="5"/>
      <c r="R15" s="5"/>
      <c r="S15" s="5"/>
      <c r="T15" s="5"/>
      <c r="U15" s="5"/>
      <c r="V15" s="5"/>
    </row>
    <row r="16" spans="1:22" ht="15.75" customHeight="1">
      <c r="A16" s="370" t="s">
        <v>112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</row>
    <row r="17" spans="1:22" ht="25.5" customHeight="1">
      <c r="A17" s="370" t="s">
        <v>113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spans="1:22" ht="15.75" customHeight="1">
      <c r="A18" s="372" t="s">
        <v>9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</row>
    <row r="19" spans="1:22" ht="15.75" customHeight="1">
      <c r="A19" s="388" t="s">
        <v>10</v>
      </c>
      <c r="B19" s="6"/>
      <c r="C19" s="374" t="s">
        <v>11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</row>
    <row r="20" spans="1:22" ht="85.5" customHeight="1">
      <c r="A20" s="388"/>
      <c r="B20" s="375" t="s">
        <v>12</v>
      </c>
      <c r="C20" s="376" t="s">
        <v>13</v>
      </c>
      <c r="D20" s="389" t="s">
        <v>14</v>
      </c>
      <c r="E20" s="389"/>
      <c r="F20" s="389"/>
      <c r="G20" s="389" t="s">
        <v>15</v>
      </c>
      <c r="H20" s="389"/>
      <c r="I20" s="389"/>
      <c r="J20" s="69" t="s">
        <v>16</v>
      </c>
      <c r="K20" s="389" t="s">
        <v>17</v>
      </c>
      <c r="L20" s="389"/>
      <c r="M20" s="389"/>
      <c r="N20" s="389"/>
      <c r="O20" s="389" t="s">
        <v>18</v>
      </c>
      <c r="P20" s="389"/>
      <c r="Q20" s="41" t="s">
        <v>19</v>
      </c>
      <c r="R20" s="389" t="s">
        <v>20</v>
      </c>
      <c r="S20" s="389"/>
      <c r="T20" s="389" t="s">
        <v>21</v>
      </c>
      <c r="U20" s="389"/>
      <c r="V20" s="376" t="s">
        <v>22</v>
      </c>
    </row>
    <row r="21" spans="1:22" ht="42.75" customHeight="1" thickBot="1">
      <c r="A21" s="388"/>
      <c r="B21" s="375"/>
      <c r="C21" s="376"/>
      <c r="D21" s="8" t="s">
        <v>23</v>
      </c>
      <c r="E21" s="8" t="s">
        <v>24</v>
      </c>
      <c r="F21" s="8" t="s">
        <v>25</v>
      </c>
      <c r="G21" s="8" t="s">
        <v>23</v>
      </c>
      <c r="H21" s="8" t="s">
        <v>24</v>
      </c>
      <c r="I21" s="8" t="s">
        <v>25</v>
      </c>
      <c r="J21" s="70" t="s">
        <v>23</v>
      </c>
      <c r="K21" s="8" t="s">
        <v>26</v>
      </c>
      <c r="L21" s="8" t="s">
        <v>23</v>
      </c>
      <c r="M21" s="8" t="s">
        <v>24</v>
      </c>
      <c r="N21" s="8" t="s">
        <v>25</v>
      </c>
      <c r="O21" s="8" t="s">
        <v>23</v>
      </c>
      <c r="P21" s="8" t="s">
        <v>24</v>
      </c>
      <c r="Q21" s="8"/>
      <c r="R21" s="8" t="s">
        <v>23</v>
      </c>
      <c r="S21" s="8" t="s">
        <v>24</v>
      </c>
      <c r="T21" s="8" t="s">
        <v>23</v>
      </c>
      <c r="U21" s="8" t="s">
        <v>27</v>
      </c>
      <c r="V21" s="376"/>
    </row>
    <row r="22" spans="1:22" ht="15.75" thickBot="1">
      <c r="A22" s="9" t="s">
        <v>28</v>
      </c>
      <c r="B22" s="357">
        <v>12704538.380000001</v>
      </c>
      <c r="C22" s="357">
        <v>10048167.48</v>
      </c>
      <c r="D22" s="357">
        <v>53068085.219999999</v>
      </c>
      <c r="E22" s="357"/>
      <c r="F22" s="357"/>
      <c r="G22" s="357">
        <v>17351417.400000002</v>
      </c>
      <c r="H22" s="357"/>
      <c r="I22" s="357"/>
      <c r="J22" s="357">
        <v>2758733.16</v>
      </c>
      <c r="K22" s="9" t="s">
        <v>28</v>
      </c>
      <c r="L22" s="337">
        <v>8718208.6999999993</v>
      </c>
      <c r="M22" s="343"/>
      <c r="N22" s="343"/>
      <c r="O22" s="344"/>
      <c r="P22" s="344"/>
      <c r="Q22" s="344"/>
      <c r="R22" s="337">
        <v>710751.63</v>
      </c>
      <c r="S22" s="337"/>
      <c r="T22" s="337">
        <v>2438104.0299999998</v>
      </c>
      <c r="U22" s="344"/>
      <c r="V22" s="337">
        <f t="shared" ref="V22:V59" si="0">L22+M22+N22+R22+S22+T22+U22</f>
        <v>11867064.359999999</v>
      </c>
    </row>
    <row r="23" spans="1:22" ht="15.75" thickBot="1">
      <c r="A23" s="9" t="s">
        <v>29</v>
      </c>
      <c r="B23" s="357">
        <v>12702584.029999999</v>
      </c>
      <c r="C23" s="357">
        <v>10046213.130000001</v>
      </c>
      <c r="D23" s="357">
        <v>17261.669999999998</v>
      </c>
      <c r="E23" s="357">
        <v>368170.31999999995</v>
      </c>
      <c r="F23" s="357"/>
      <c r="G23" s="357">
        <v>7483627.1600000001</v>
      </c>
      <c r="H23" s="357"/>
      <c r="I23" s="357"/>
      <c r="J23" s="357">
        <v>2781567.11</v>
      </c>
      <c r="K23" s="9" t="s">
        <v>29</v>
      </c>
      <c r="L23" s="337">
        <v>8714241</v>
      </c>
      <c r="M23" s="337"/>
      <c r="N23" s="337"/>
      <c r="O23" s="338"/>
      <c r="P23" s="338"/>
      <c r="Q23" s="338"/>
      <c r="R23" s="337"/>
      <c r="S23" s="337"/>
      <c r="T23" s="337"/>
      <c r="U23" s="337"/>
      <c r="V23" s="337">
        <f t="shared" si="0"/>
        <v>8714241</v>
      </c>
    </row>
    <row r="24" spans="1:22" ht="15.75" thickBot="1">
      <c r="A24" s="9" t="s">
        <v>30</v>
      </c>
      <c r="B24" s="357">
        <v>12706689.189999999</v>
      </c>
      <c r="C24" s="357">
        <v>10050318.289999999</v>
      </c>
      <c r="D24" s="357"/>
      <c r="E24" s="357">
        <v>56915.29</v>
      </c>
      <c r="F24" s="357"/>
      <c r="G24" s="357">
        <v>1739875.59</v>
      </c>
      <c r="H24" s="357"/>
      <c r="I24" s="357"/>
      <c r="J24" s="357">
        <v>3069518.42</v>
      </c>
      <c r="K24" s="9" t="s">
        <v>30</v>
      </c>
      <c r="L24" s="337">
        <v>8611203.6099999994</v>
      </c>
      <c r="M24" s="337"/>
      <c r="N24" s="337"/>
      <c r="O24" s="338"/>
      <c r="P24" s="338"/>
      <c r="Q24" s="338"/>
      <c r="R24" s="337">
        <v>280011.89</v>
      </c>
      <c r="S24" s="337"/>
      <c r="T24" s="337"/>
      <c r="U24" s="337"/>
      <c r="V24" s="337">
        <f t="shared" si="0"/>
        <v>8891215.5</v>
      </c>
    </row>
    <row r="25" spans="1:22" ht="15.75" thickBot="1">
      <c r="A25" s="9" t="s">
        <v>30</v>
      </c>
      <c r="B25" s="357"/>
      <c r="C25" s="357"/>
      <c r="D25" s="357"/>
      <c r="E25" s="357"/>
      <c r="F25" s="357"/>
      <c r="G25" s="357"/>
      <c r="H25" s="357"/>
      <c r="I25" s="357"/>
      <c r="J25" s="357"/>
      <c r="K25" s="9" t="s">
        <v>28</v>
      </c>
      <c r="L25" s="337">
        <v>331266.84000000003</v>
      </c>
      <c r="M25" s="337"/>
      <c r="N25" s="337"/>
      <c r="O25" s="338"/>
      <c r="P25" s="338"/>
      <c r="Q25" s="338"/>
      <c r="R25" s="337"/>
      <c r="S25" s="337"/>
      <c r="T25" s="337"/>
      <c r="U25" s="337"/>
      <c r="V25" s="337">
        <f t="shared" si="0"/>
        <v>331266.84000000003</v>
      </c>
    </row>
    <row r="26" spans="1:22" ht="15.75" thickBot="1">
      <c r="A26" s="9" t="s">
        <v>30</v>
      </c>
      <c r="B26" s="357"/>
      <c r="C26" s="357"/>
      <c r="D26" s="357"/>
      <c r="E26" s="357"/>
      <c r="F26" s="357"/>
      <c r="G26" s="357"/>
      <c r="H26" s="357"/>
      <c r="I26" s="357"/>
      <c r="J26" s="357"/>
      <c r="K26" s="9" t="s">
        <v>29</v>
      </c>
      <c r="L26" s="337">
        <v>200000</v>
      </c>
      <c r="M26" s="337"/>
      <c r="N26" s="337"/>
      <c r="O26" s="338"/>
      <c r="P26" s="338"/>
      <c r="Q26" s="338"/>
      <c r="R26" s="337"/>
      <c r="S26" s="337"/>
      <c r="T26" s="337"/>
      <c r="U26" s="337"/>
      <c r="V26" s="337">
        <f t="shared" si="0"/>
        <v>200000</v>
      </c>
    </row>
    <row r="27" spans="1:22" ht="15.75" thickBot="1">
      <c r="A27" s="9" t="s">
        <v>31</v>
      </c>
      <c r="B27" s="357">
        <v>12665246.869999999</v>
      </c>
      <c r="C27" s="357">
        <v>10008875.970000001</v>
      </c>
      <c r="D27" s="357"/>
      <c r="E27" s="357">
        <v>337600</v>
      </c>
      <c r="F27" s="357"/>
      <c r="G27" s="357">
        <v>17556417.400000002</v>
      </c>
      <c r="H27" s="357"/>
      <c r="I27" s="357"/>
      <c r="J27" s="357">
        <v>2752702.2</v>
      </c>
      <c r="K27" s="9" t="s">
        <v>29</v>
      </c>
      <c r="L27" s="358">
        <v>94505.19</v>
      </c>
      <c r="M27" s="337"/>
      <c r="N27" s="337"/>
      <c r="O27" s="338"/>
      <c r="P27" s="338"/>
      <c r="Q27" s="338"/>
      <c r="R27" s="337"/>
      <c r="S27" s="337"/>
      <c r="T27" s="337"/>
      <c r="U27" s="337"/>
      <c r="V27" s="337">
        <f t="shared" si="0"/>
        <v>94505.19</v>
      </c>
    </row>
    <row r="28" spans="1:22" ht="15.75" thickBot="1">
      <c r="A28" s="9" t="s">
        <v>31</v>
      </c>
      <c r="B28" s="357"/>
      <c r="C28" s="357"/>
      <c r="D28" s="357"/>
      <c r="E28" s="357"/>
      <c r="F28" s="357"/>
      <c r="G28" s="357"/>
      <c r="H28" s="357"/>
      <c r="I28" s="357"/>
      <c r="J28" s="357"/>
      <c r="K28" s="9" t="s">
        <v>31</v>
      </c>
      <c r="L28" s="336">
        <v>8838208.6999999993</v>
      </c>
      <c r="M28" s="337"/>
      <c r="N28" s="337"/>
      <c r="O28" s="338"/>
      <c r="P28" s="338"/>
      <c r="Q28" s="338"/>
      <c r="R28" s="337"/>
      <c r="S28" s="337"/>
      <c r="T28" s="337"/>
      <c r="U28" s="337"/>
      <c r="V28" s="337">
        <f t="shared" si="0"/>
        <v>8838208.6999999993</v>
      </c>
    </row>
    <row r="29" spans="1:22" ht="15.75" thickBot="1">
      <c r="A29" s="9" t="s">
        <v>32</v>
      </c>
      <c r="B29" s="357">
        <v>12661920.84</v>
      </c>
      <c r="C29" s="357">
        <v>10005549.939999999</v>
      </c>
      <c r="D29" s="357"/>
      <c r="E29" s="357"/>
      <c r="F29" s="357"/>
      <c r="G29" s="357">
        <v>8936747.6700000018</v>
      </c>
      <c r="H29" s="357">
        <v>481217.35</v>
      </c>
      <c r="I29" s="357"/>
      <c r="J29" s="357">
        <v>2753639.61</v>
      </c>
      <c r="K29" s="9" t="s">
        <v>32</v>
      </c>
      <c r="L29" s="337">
        <v>8718208.6999999993</v>
      </c>
      <c r="M29" s="336">
        <v>481217.35</v>
      </c>
      <c r="N29" s="337"/>
      <c r="O29" s="338"/>
      <c r="P29" s="338"/>
      <c r="Q29" s="338"/>
      <c r="R29" s="337"/>
      <c r="S29" s="337"/>
      <c r="T29" s="337">
        <v>298276.06</v>
      </c>
      <c r="U29" s="337"/>
      <c r="V29" s="337">
        <f t="shared" si="0"/>
        <v>9497702.1099999994</v>
      </c>
    </row>
    <row r="30" spans="1:22" ht="15.75" thickBot="1">
      <c r="A30" s="9" t="s">
        <v>32</v>
      </c>
      <c r="B30" s="357"/>
      <c r="C30" s="357"/>
      <c r="D30" s="357"/>
      <c r="E30" s="357"/>
      <c r="F30" s="357"/>
      <c r="G30" s="357"/>
      <c r="H30" s="357"/>
      <c r="I30" s="357"/>
      <c r="J30" s="357"/>
      <c r="K30" s="9" t="s">
        <v>30</v>
      </c>
      <c r="L30" s="336">
        <v>118538.97</v>
      </c>
      <c r="M30" s="337"/>
      <c r="N30" s="337"/>
      <c r="O30" s="338"/>
      <c r="P30" s="338"/>
      <c r="Q30" s="338"/>
      <c r="R30" s="337"/>
      <c r="S30" s="337"/>
      <c r="T30" s="337"/>
      <c r="U30" s="337"/>
      <c r="V30" s="337">
        <f t="shared" si="0"/>
        <v>118538.97</v>
      </c>
    </row>
    <row r="31" spans="1:22" ht="15.75" thickBot="1">
      <c r="A31" s="9" t="s">
        <v>33</v>
      </c>
      <c r="B31" s="357">
        <v>12663875.689999999</v>
      </c>
      <c r="C31" s="357">
        <v>10007504.789999999</v>
      </c>
      <c r="D31" s="357">
        <v>58410223.909999996</v>
      </c>
      <c r="E31" s="357">
        <v>247162.41</v>
      </c>
      <c r="F31" s="357"/>
      <c r="G31" s="357"/>
      <c r="H31" s="357">
        <v>247162.41</v>
      </c>
      <c r="I31" s="357"/>
      <c r="J31" s="357">
        <v>2755235.66</v>
      </c>
      <c r="K31" s="9" t="s">
        <v>33</v>
      </c>
      <c r="L31" s="337">
        <v>8818208.6999999993</v>
      </c>
      <c r="M31" s="336">
        <f>247162.41+63288.71</f>
        <v>310451.12</v>
      </c>
      <c r="N31" s="337"/>
      <c r="O31" s="338"/>
      <c r="P31" s="338"/>
      <c r="Q31" s="338"/>
      <c r="R31" s="337"/>
      <c r="S31" s="337"/>
      <c r="T31" s="337"/>
      <c r="U31" s="337"/>
      <c r="V31" s="337">
        <f t="shared" si="0"/>
        <v>9128659.8199999984</v>
      </c>
    </row>
    <row r="32" spans="1:22" ht="15.75" thickBot="1">
      <c r="A32" s="9" t="s">
        <v>34</v>
      </c>
      <c r="B32" s="357">
        <v>12661962.640000001</v>
      </c>
      <c r="C32" s="357">
        <v>10005591.74</v>
      </c>
      <c r="D32" s="357">
        <v>497992.71</v>
      </c>
      <c r="E32" s="357">
        <v>1040115.68</v>
      </c>
      <c r="F32" s="357"/>
      <c r="G32" s="357">
        <v>23331332.670000002</v>
      </c>
      <c r="H32" s="357">
        <v>1020050</v>
      </c>
      <c r="I32" s="357"/>
      <c r="J32" s="357">
        <v>2745449.36</v>
      </c>
      <c r="K32" s="9" t="s">
        <v>34</v>
      </c>
      <c r="L32" s="336">
        <v>9264173.3200000003</v>
      </c>
      <c r="M32" s="336">
        <f>979538+11335.38</f>
        <v>990873.38</v>
      </c>
      <c r="N32" s="337"/>
      <c r="O32" s="338"/>
      <c r="P32" s="338"/>
      <c r="Q32" s="338"/>
      <c r="R32" s="337"/>
      <c r="S32" s="337"/>
      <c r="T32" s="337">
        <v>11335.39</v>
      </c>
      <c r="U32" s="337"/>
      <c r="V32" s="337">
        <f t="shared" si="0"/>
        <v>10266382.090000002</v>
      </c>
    </row>
    <row r="33" spans="1:22" ht="15.75" thickBot="1">
      <c r="A33" s="9" t="s">
        <v>34</v>
      </c>
      <c r="B33" s="357"/>
      <c r="C33" s="357"/>
      <c r="D33" s="357"/>
      <c r="E33" s="357"/>
      <c r="F33" s="357"/>
      <c r="G33" s="357"/>
      <c r="H33" s="357"/>
      <c r="I33" s="357"/>
      <c r="J33" s="357"/>
      <c r="K33" s="9" t="s">
        <v>33</v>
      </c>
      <c r="L33" s="337">
        <v>778263.44</v>
      </c>
      <c r="M33" s="337"/>
      <c r="N33" s="337"/>
      <c r="O33" s="338"/>
      <c r="P33" s="338"/>
      <c r="Q33" s="338"/>
      <c r="R33" s="337"/>
      <c r="S33" s="337"/>
      <c r="T33" s="337"/>
      <c r="U33" s="337"/>
      <c r="V33" s="337">
        <f t="shared" si="0"/>
        <v>778263.44</v>
      </c>
    </row>
    <row r="34" spans="1:22" ht="15.75" thickBot="1">
      <c r="A34" s="9" t="s">
        <v>34</v>
      </c>
      <c r="B34" s="357"/>
      <c r="C34" s="357"/>
      <c r="D34" s="357"/>
      <c r="E34" s="357"/>
      <c r="F34" s="357"/>
      <c r="G34" s="357"/>
      <c r="H34" s="357"/>
      <c r="I34" s="357"/>
      <c r="J34" s="357"/>
      <c r="K34" s="9" t="s">
        <v>32</v>
      </c>
      <c r="L34" s="337">
        <v>1141679.32</v>
      </c>
      <c r="M34" s="337"/>
      <c r="N34" s="337"/>
      <c r="O34" s="338"/>
      <c r="P34" s="338"/>
      <c r="Q34" s="338"/>
      <c r="R34" s="337"/>
      <c r="S34" s="337"/>
      <c r="T34" s="337"/>
      <c r="U34" s="337"/>
      <c r="V34" s="337">
        <f t="shared" si="0"/>
        <v>1141679.32</v>
      </c>
    </row>
    <row r="35" spans="1:22" ht="15.75" thickBot="1">
      <c r="A35" s="9" t="s">
        <v>34</v>
      </c>
      <c r="B35" s="357"/>
      <c r="C35" s="357"/>
      <c r="D35" s="357"/>
      <c r="E35" s="357"/>
      <c r="F35" s="357"/>
      <c r="G35" s="357"/>
      <c r="H35" s="357"/>
      <c r="I35" s="357"/>
      <c r="J35" s="357"/>
      <c r="K35" s="9" t="s">
        <v>30</v>
      </c>
      <c r="L35" s="337">
        <v>566247.69999999995</v>
      </c>
      <c r="M35" s="337"/>
      <c r="N35" s="337"/>
      <c r="O35" s="338"/>
      <c r="P35" s="338"/>
      <c r="Q35" s="338"/>
      <c r="R35" s="337"/>
      <c r="S35" s="337"/>
      <c r="T35" s="337"/>
      <c r="U35" s="337"/>
      <c r="V35" s="337">
        <f t="shared" si="0"/>
        <v>566247.69999999995</v>
      </c>
    </row>
    <row r="36" spans="1:22" ht="15.75" thickBot="1">
      <c r="A36" s="9" t="s">
        <v>34</v>
      </c>
      <c r="B36" s="357"/>
      <c r="C36" s="357"/>
      <c r="D36" s="357"/>
      <c r="E36" s="357"/>
      <c r="F36" s="357"/>
      <c r="G36" s="357"/>
      <c r="H36" s="357"/>
      <c r="I36" s="357"/>
      <c r="J36" s="357"/>
      <c r="K36" s="9" t="s">
        <v>29</v>
      </c>
      <c r="L36" s="337">
        <v>575195.4</v>
      </c>
      <c r="M36" s="337"/>
      <c r="N36" s="337"/>
      <c r="O36" s="338"/>
      <c r="P36" s="338"/>
      <c r="Q36" s="338"/>
      <c r="R36" s="337"/>
      <c r="S36" s="337"/>
      <c r="T36" s="337"/>
      <c r="U36" s="337"/>
      <c r="V36" s="337">
        <f t="shared" si="0"/>
        <v>575195.4</v>
      </c>
    </row>
    <row r="37" spans="1:22" ht="15.75" thickBot="1">
      <c r="A37" s="9" t="s">
        <v>34</v>
      </c>
      <c r="B37" s="357"/>
      <c r="C37" s="357"/>
      <c r="D37" s="357"/>
      <c r="E37" s="357"/>
      <c r="F37" s="357"/>
      <c r="G37" s="357"/>
      <c r="H37" s="357"/>
      <c r="I37" s="357"/>
      <c r="J37" s="357"/>
      <c r="K37" s="9" t="s">
        <v>28</v>
      </c>
      <c r="L37" s="337">
        <v>557300</v>
      </c>
      <c r="M37" s="337"/>
      <c r="N37" s="337"/>
      <c r="O37" s="338"/>
      <c r="P37" s="338"/>
      <c r="Q37" s="338"/>
      <c r="R37" s="337"/>
      <c r="S37" s="337"/>
      <c r="T37" s="337"/>
      <c r="U37" s="337"/>
      <c r="V37" s="337">
        <f t="shared" si="0"/>
        <v>557300</v>
      </c>
    </row>
    <row r="38" spans="1:22" ht="15.75" thickBot="1">
      <c r="A38" s="9" t="s">
        <v>34</v>
      </c>
      <c r="B38" s="357"/>
      <c r="C38" s="357"/>
      <c r="D38" s="357"/>
      <c r="E38" s="357"/>
      <c r="F38" s="357"/>
      <c r="G38" s="357"/>
      <c r="H38" s="357"/>
      <c r="I38" s="357"/>
      <c r="J38" s="357"/>
      <c r="K38" s="9" t="s">
        <v>31</v>
      </c>
      <c r="L38" s="337">
        <v>774597.8</v>
      </c>
      <c r="M38" s="337"/>
      <c r="N38" s="337"/>
      <c r="O38" s="338"/>
      <c r="P38" s="338"/>
      <c r="Q38" s="338"/>
      <c r="R38" s="337"/>
      <c r="S38" s="337"/>
      <c r="T38" s="337"/>
      <c r="U38" s="337"/>
      <c r="V38" s="337">
        <f t="shared" si="0"/>
        <v>774597.8</v>
      </c>
    </row>
    <row r="39" spans="1:22" ht="15.75" thickBot="1">
      <c r="A39" s="9" t="s">
        <v>35</v>
      </c>
      <c r="B39" s="357">
        <v>12650209.970000001</v>
      </c>
      <c r="C39" s="357">
        <v>9993839.0700000003</v>
      </c>
      <c r="D39" s="357">
        <v>248060.73</v>
      </c>
      <c r="E39" s="357">
        <v>179816.5</v>
      </c>
      <c r="F39" s="357"/>
      <c r="G39" s="357">
        <v>10039507.720000001</v>
      </c>
      <c r="H39" s="357">
        <v>256797.47</v>
      </c>
      <c r="I39" s="357"/>
      <c r="J39" s="357">
        <v>2747809.7600000002</v>
      </c>
      <c r="K39" s="9" t="s">
        <v>35</v>
      </c>
      <c r="L39" s="336">
        <v>9423901.9100000001</v>
      </c>
      <c r="M39" s="337">
        <v>256797.47</v>
      </c>
      <c r="N39" s="337"/>
      <c r="O39" s="338"/>
      <c r="P39" s="338"/>
      <c r="Q39" s="338"/>
      <c r="R39" s="337">
        <v>148613.32999999999</v>
      </c>
      <c r="S39" s="337"/>
      <c r="T39" s="337"/>
      <c r="U39" s="337"/>
      <c r="V39" s="337">
        <f t="shared" si="0"/>
        <v>9829312.7100000009</v>
      </c>
    </row>
    <row r="40" spans="1:22" ht="15.75" thickBot="1">
      <c r="A40" s="9" t="s">
        <v>35</v>
      </c>
      <c r="B40" s="357"/>
      <c r="C40" s="357"/>
      <c r="D40" s="357"/>
      <c r="E40" s="357"/>
      <c r="F40" s="357"/>
      <c r="G40" s="357"/>
      <c r="H40" s="357"/>
      <c r="I40" s="357"/>
      <c r="J40" s="357"/>
      <c r="K40" s="9" t="s">
        <v>34</v>
      </c>
      <c r="L40" s="336">
        <v>296453.94</v>
      </c>
      <c r="M40" s="337">
        <v>40512</v>
      </c>
      <c r="N40" s="337"/>
      <c r="O40" s="338"/>
      <c r="P40" s="338"/>
      <c r="Q40" s="338"/>
      <c r="R40" s="337"/>
      <c r="S40" s="337"/>
      <c r="T40" s="337"/>
      <c r="U40" s="337"/>
      <c r="V40" s="337">
        <f t="shared" si="0"/>
        <v>336965.94</v>
      </c>
    </row>
    <row r="41" spans="1:22" ht="15.75" thickBot="1">
      <c r="A41" s="9" t="s">
        <v>35</v>
      </c>
      <c r="B41" s="357"/>
      <c r="C41" s="357"/>
      <c r="D41" s="357"/>
      <c r="E41" s="357"/>
      <c r="F41" s="357"/>
      <c r="G41" s="357"/>
      <c r="H41" s="357"/>
      <c r="I41" s="357"/>
      <c r="J41" s="357"/>
      <c r="K41" s="9" t="s">
        <v>33</v>
      </c>
      <c r="L41" s="336">
        <v>298366.99</v>
      </c>
      <c r="M41" s="337"/>
      <c r="N41" s="337"/>
      <c r="O41" s="338"/>
      <c r="P41" s="338"/>
      <c r="Q41" s="338"/>
      <c r="R41" s="337"/>
      <c r="S41" s="337"/>
      <c r="T41" s="337"/>
      <c r="U41" s="337"/>
      <c r="V41" s="337">
        <f t="shared" si="0"/>
        <v>298366.99</v>
      </c>
    </row>
    <row r="42" spans="1:22" ht="15.75" thickBot="1">
      <c r="A42" s="9" t="s">
        <v>35</v>
      </c>
      <c r="B42" s="357"/>
      <c r="C42" s="357"/>
      <c r="D42" s="357"/>
      <c r="E42" s="357"/>
      <c r="F42" s="357"/>
      <c r="G42" s="357"/>
      <c r="H42" s="357"/>
      <c r="I42" s="357"/>
      <c r="J42" s="357"/>
      <c r="K42" s="9" t="s">
        <v>32</v>
      </c>
      <c r="L42" s="336">
        <v>48393.21</v>
      </c>
      <c r="M42" s="337"/>
      <c r="N42" s="337"/>
      <c r="O42" s="338"/>
      <c r="P42" s="338"/>
      <c r="Q42" s="338"/>
      <c r="R42" s="337"/>
      <c r="S42" s="337"/>
      <c r="T42" s="337"/>
      <c r="U42" s="337"/>
      <c r="V42" s="337">
        <f t="shared" si="0"/>
        <v>48393.21</v>
      </c>
    </row>
    <row r="43" spans="1:22" ht="15.75" thickBot="1">
      <c r="A43" s="9" t="s">
        <v>35</v>
      </c>
      <c r="B43" s="357"/>
      <c r="C43" s="357"/>
      <c r="D43" s="357"/>
      <c r="E43" s="357"/>
      <c r="F43" s="357"/>
      <c r="G43" s="357"/>
      <c r="H43" s="357"/>
      <c r="I43" s="357"/>
      <c r="J43" s="357"/>
      <c r="K43" s="9" t="s">
        <v>31</v>
      </c>
      <c r="L43" s="336">
        <v>48393.21</v>
      </c>
      <c r="M43" s="337"/>
      <c r="N43" s="337"/>
      <c r="O43" s="338"/>
      <c r="P43" s="338"/>
      <c r="Q43" s="338"/>
      <c r="R43" s="337"/>
      <c r="S43" s="337"/>
      <c r="T43" s="337"/>
      <c r="U43" s="337"/>
      <c r="V43" s="337">
        <f t="shared" si="0"/>
        <v>48393.21</v>
      </c>
    </row>
    <row r="44" spans="1:22" ht="15.75" thickBot="1">
      <c r="A44" s="9" t="s">
        <v>35</v>
      </c>
      <c r="B44" s="357"/>
      <c r="C44" s="357"/>
      <c r="D44" s="357"/>
      <c r="E44" s="357"/>
      <c r="F44" s="357"/>
      <c r="G44" s="357"/>
      <c r="H44" s="357"/>
      <c r="I44" s="357"/>
      <c r="J44" s="357"/>
      <c r="K44" s="9" t="s">
        <v>30</v>
      </c>
      <c r="L44" s="336">
        <v>48393.21</v>
      </c>
      <c r="M44" s="337"/>
      <c r="N44" s="337"/>
      <c r="O44" s="338"/>
      <c r="P44" s="338"/>
      <c r="Q44" s="338"/>
      <c r="R44" s="337"/>
      <c r="S44" s="337"/>
      <c r="T44" s="337"/>
      <c r="U44" s="337"/>
      <c r="V44" s="337">
        <f t="shared" si="0"/>
        <v>48393.21</v>
      </c>
    </row>
    <row r="45" spans="1:22" ht="15.75" thickBot="1">
      <c r="A45" s="9" t="s">
        <v>35</v>
      </c>
      <c r="B45" s="357"/>
      <c r="C45" s="357"/>
      <c r="D45" s="357"/>
      <c r="E45" s="357"/>
      <c r="F45" s="357"/>
      <c r="G45" s="357"/>
      <c r="H45" s="357"/>
      <c r="I45" s="357"/>
      <c r="J45" s="357"/>
      <c r="K45" s="9" t="s">
        <v>29</v>
      </c>
      <c r="L45" s="336">
        <v>42507.72</v>
      </c>
      <c r="M45" s="337"/>
      <c r="N45" s="337"/>
      <c r="O45" s="338"/>
      <c r="P45" s="338"/>
      <c r="Q45" s="338"/>
      <c r="R45" s="337"/>
      <c r="S45" s="337"/>
      <c r="T45" s="337"/>
      <c r="U45" s="337"/>
      <c r="V45" s="337">
        <f t="shared" si="0"/>
        <v>42507.72</v>
      </c>
    </row>
    <row r="46" spans="1:22" ht="15.75" thickBot="1">
      <c r="A46" s="9" t="s">
        <v>35</v>
      </c>
      <c r="B46" s="357"/>
      <c r="C46" s="357"/>
      <c r="D46" s="357"/>
      <c r="E46" s="357"/>
      <c r="F46" s="357"/>
      <c r="G46" s="357"/>
      <c r="H46" s="357"/>
      <c r="I46" s="357"/>
      <c r="J46" s="357"/>
      <c r="K46" s="9" t="s">
        <v>28</v>
      </c>
      <c r="L46" s="336">
        <v>42507.72</v>
      </c>
      <c r="M46" s="337"/>
      <c r="N46" s="337"/>
      <c r="O46" s="338"/>
      <c r="P46" s="338"/>
      <c r="Q46" s="338"/>
      <c r="R46" s="337"/>
      <c r="S46" s="337"/>
      <c r="T46" s="337"/>
      <c r="U46" s="337"/>
      <c r="V46" s="337">
        <f t="shared" si="0"/>
        <v>42507.72</v>
      </c>
    </row>
    <row r="47" spans="1:22" ht="15.75" thickBot="1">
      <c r="A47" s="9" t="s">
        <v>36</v>
      </c>
      <c r="B47" s="357">
        <v>12651671.620000001</v>
      </c>
      <c r="C47" s="357">
        <v>9995300.7200000007</v>
      </c>
      <c r="D47" s="357">
        <v>236308.06</v>
      </c>
      <c r="E47" s="357">
        <v>420</v>
      </c>
      <c r="F47" s="357"/>
      <c r="G47" s="357">
        <v>236308.06</v>
      </c>
      <c r="H47" s="357">
        <v>420</v>
      </c>
      <c r="I47" s="357"/>
      <c r="J47" s="357">
        <v>2820523.28</v>
      </c>
      <c r="K47" s="9" t="s">
        <v>35</v>
      </c>
      <c r="L47" s="336">
        <v>236308.06</v>
      </c>
      <c r="M47" s="337"/>
      <c r="N47" s="337"/>
      <c r="O47" s="338"/>
      <c r="P47" s="338"/>
      <c r="Q47" s="338"/>
      <c r="R47" s="337"/>
      <c r="S47" s="337"/>
      <c r="T47" s="337"/>
      <c r="U47" s="337"/>
      <c r="V47" s="337">
        <f t="shared" si="0"/>
        <v>236308.06</v>
      </c>
    </row>
    <row r="48" spans="1:22" ht="15.75" thickBot="1">
      <c r="A48" s="9" t="s">
        <v>36</v>
      </c>
      <c r="B48" s="357"/>
      <c r="C48" s="357"/>
      <c r="D48" s="357"/>
      <c r="E48" s="357"/>
      <c r="F48" s="357"/>
      <c r="G48" s="357"/>
      <c r="H48" s="357"/>
      <c r="I48" s="357"/>
      <c r="J48" s="357"/>
      <c r="K48" s="9" t="s">
        <v>36</v>
      </c>
      <c r="L48" s="336">
        <v>9464465.5</v>
      </c>
      <c r="M48" s="336">
        <v>420</v>
      </c>
      <c r="N48" s="337"/>
      <c r="O48" s="338"/>
      <c r="P48" s="338"/>
      <c r="Q48" s="338"/>
      <c r="R48" s="337"/>
      <c r="S48" s="337"/>
      <c r="T48" s="337"/>
      <c r="U48" s="337"/>
      <c r="V48" s="337">
        <f t="shared" si="0"/>
        <v>9464885.5</v>
      </c>
    </row>
    <row r="49" spans="1:22" ht="15.75" thickBot="1">
      <c r="A49" s="9" t="s">
        <v>37</v>
      </c>
      <c r="B49" s="343">
        <v>12652509.52</v>
      </c>
      <c r="C49" s="343">
        <v>9996138.6199999992</v>
      </c>
      <c r="D49" s="357">
        <v>1372991.52</v>
      </c>
      <c r="E49" s="357">
        <v>427800</v>
      </c>
      <c r="F49" s="357"/>
      <c r="G49" s="357">
        <v>20858289.300000004</v>
      </c>
      <c r="H49" s="357">
        <v>345800</v>
      </c>
      <c r="I49" s="357"/>
      <c r="J49" s="343">
        <v>2849039.57</v>
      </c>
      <c r="K49" s="9" t="s">
        <v>37</v>
      </c>
      <c r="L49" s="336">
        <v>9464465.5</v>
      </c>
      <c r="M49" s="336">
        <v>345800</v>
      </c>
      <c r="N49" s="337"/>
      <c r="O49" s="338"/>
      <c r="P49" s="338"/>
      <c r="Q49" s="338"/>
      <c r="R49" s="337"/>
      <c r="S49" s="337"/>
      <c r="T49" s="337"/>
      <c r="U49" s="337"/>
      <c r="V49" s="337">
        <f t="shared" si="0"/>
        <v>9810265.5</v>
      </c>
    </row>
    <row r="50" spans="1:22" ht="15.75" thickBot="1">
      <c r="A50" s="9" t="s">
        <v>37</v>
      </c>
      <c r="B50" s="357"/>
      <c r="C50" s="357"/>
      <c r="D50" s="357"/>
      <c r="E50" s="357"/>
      <c r="F50" s="357"/>
      <c r="G50" s="357"/>
      <c r="H50" s="357"/>
      <c r="I50" s="357"/>
      <c r="J50" s="357"/>
      <c r="K50" s="307" t="s">
        <v>28</v>
      </c>
      <c r="L50" s="336">
        <v>296521.96000000002</v>
      </c>
      <c r="M50" s="336"/>
      <c r="N50" s="337"/>
      <c r="O50" s="338"/>
      <c r="P50" s="338"/>
      <c r="Q50" s="338"/>
      <c r="R50" s="337"/>
      <c r="S50" s="337"/>
      <c r="T50" s="337"/>
      <c r="U50" s="337"/>
      <c r="V50" s="337">
        <f t="shared" si="0"/>
        <v>296521.96000000002</v>
      </c>
    </row>
    <row r="51" spans="1:22" ht="15.75" thickBot="1">
      <c r="A51" s="9" t="s">
        <v>37</v>
      </c>
      <c r="B51" s="357"/>
      <c r="C51" s="357"/>
      <c r="D51" s="357"/>
      <c r="E51" s="357"/>
      <c r="F51" s="357"/>
      <c r="G51" s="357"/>
      <c r="H51" s="357"/>
      <c r="I51" s="357"/>
      <c r="J51" s="357"/>
      <c r="K51" s="307" t="s">
        <v>29</v>
      </c>
      <c r="L51" s="336">
        <v>294567.61</v>
      </c>
      <c r="M51" s="336"/>
      <c r="N51" s="337"/>
      <c r="O51" s="338"/>
      <c r="P51" s="338"/>
      <c r="Q51" s="338"/>
      <c r="R51" s="337"/>
      <c r="S51" s="337"/>
      <c r="T51" s="337"/>
      <c r="U51" s="337"/>
      <c r="V51" s="337">
        <f t="shared" si="0"/>
        <v>294567.61</v>
      </c>
    </row>
    <row r="52" spans="1:22" ht="15.75" thickBot="1">
      <c r="A52" s="9" t="s">
        <v>37</v>
      </c>
      <c r="B52" s="357"/>
      <c r="C52" s="357"/>
      <c r="D52" s="357"/>
      <c r="E52" s="357"/>
      <c r="F52" s="357"/>
      <c r="G52" s="357"/>
      <c r="H52" s="357"/>
      <c r="I52" s="357"/>
      <c r="J52" s="357"/>
      <c r="K52" s="307" t="s">
        <v>30</v>
      </c>
      <c r="L52" s="336">
        <v>292787.28000000003</v>
      </c>
      <c r="M52" s="336"/>
      <c r="N52" s="337"/>
      <c r="O52" s="338"/>
      <c r="P52" s="338"/>
      <c r="Q52" s="338"/>
      <c r="R52" s="337"/>
      <c r="S52" s="337"/>
      <c r="T52" s="337"/>
      <c r="U52" s="337"/>
      <c r="V52" s="337">
        <f t="shared" si="0"/>
        <v>292787.28000000003</v>
      </c>
    </row>
    <row r="53" spans="1:22" ht="15.75" thickBot="1">
      <c r="A53" s="9" t="s">
        <v>37</v>
      </c>
      <c r="B53" s="357"/>
      <c r="C53" s="357"/>
      <c r="D53" s="357"/>
      <c r="E53" s="357"/>
      <c r="F53" s="357"/>
      <c r="G53" s="357"/>
      <c r="H53" s="357"/>
      <c r="I53" s="357"/>
      <c r="J53" s="357"/>
      <c r="K53" s="307" t="s">
        <v>31</v>
      </c>
      <c r="L53" s="336">
        <v>251344.96</v>
      </c>
      <c r="M53" s="336"/>
      <c r="N53" s="337"/>
      <c r="O53" s="338"/>
      <c r="P53" s="338"/>
      <c r="Q53" s="338"/>
      <c r="R53" s="337"/>
      <c r="S53" s="337"/>
      <c r="T53" s="337"/>
      <c r="U53" s="337"/>
      <c r="V53" s="337">
        <f t="shared" si="0"/>
        <v>251344.96</v>
      </c>
    </row>
    <row r="54" spans="1:22" ht="15.75" thickBot="1">
      <c r="A54" s="9" t="s">
        <v>37</v>
      </c>
      <c r="B54" s="357"/>
      <c r="C54" s="357"/>
      <c r="D54" s="357"/>
      <c r="E54" s="357"/>
      <c r="F54" s="357"/>
      <c r="G54" s="357"/>
      <c r="H54" s="357"/>
      <c r="I54" s="357"/>
      <c r="J54" s="357"/>
      <c r="K54" s="307" t="s">
        <v>33</v>
      </c>
      <c r="L54" s="336">
        <v>13800.9</v>
      </c>
      <c r="M54" s="336"/>
      <c r="N54" s="337"/>
      <c r="O54" s="338"/>
      <c r="P54" s="338"/>
      <c r="Q54" s="338"/>
      <c r="R54" s="337"/>
      <c r="S54" s="337"/>
      <c r="T54" s="337"/>
      <c r="U54" s="337"/>
      <c r="V54" s="337">
        <f t="shared" si="0"/>
        <v>13800.9</v>
      </c>
    </row>
    <row r="55" spans="1:22" ht="15.75" thickBot="1">
      <c r="A55" s="9" t="s">
        <v>37</v>
      </c>
      <c r="B55" s="357"/>
      <c r="C55" s="357"/>
      <c r="D55" s="357"/>
      <c r="E55" s="357"/>
      <c r="F55" s="357"/>
      <c r="G55" s="357"/>
      <c r="H55" s="357"/>
      <c r="I55" s="357"/>
      <c r="J55" s="357"/>
      <c r="K55" s="307" t="s">
        <v>34</v>
      </c>
      <c r="L55" s="336">
        <v>344550.64</v>
      </c>
      <c r="M55" s="336"/>
      <c r="N55" s="337"/>
      <c r="O55" s="338"/>
      <c r="P55" s="338"/>
      <c r="Q55" s="338"/>
      <c r="R55" s="337"/>
      <c r="S55" s="337"/>
      <c r="T55" s="337"/>
      <c r="U55" s="337"/>
      <c r="V55" s="337">
        <f t="shared" si="0"/>
        <v>344550.64</v>
      </c>
    </row>
    <row r="56" spans="1:22" ht="15.75" thickBot="1">
      <c r="A56" s="9" t="s">
        <v>37</v>
      </c>
      <c r="B56" s="357"/>
      <c r="C56" s="357"/>
      <c r="D56" s="357"/>
      <c r="E56" s="357"/>
      <c r="F56" s="357"/>
      <c r="G56" s="357"/>
      <c r="H56" s="357"/>
      <c r="I56" s="357"/>
      <c r="J56" s="357"/>
      <c r="K56" s="307" t="s">
        <v>35</v>
      </c>
      <c r="L56" s="336">
        <v>242190.24</v>
      </c>
      <c r="M56" s="336"/>
      <c r="N56" s="337"/>
      <c r="O56" s="338"/>
      <c r="P56" s="338"/>
      <c r="Q56" s="338"/>
      <c r="R56" s="337"/>
      <c r="S56" s="337"/>
      <c r="T56" s="337"/>
      <c r="U56" s="337"/>
      <c r="V56" s="337">
        <f t="shared" si="0"/>
        <v>242190.24</v>
      </c>
    </row>
    <row r="57" spans="1:22" ht="15.75" thickBot="1">
      <c r="A57" s="9" t="s">
        <v>37</v>
      </c>
      <c r="B57" s="357"/>
      <c r="C57" s="357"/>
      <c r="D57" s="357"/>
      <c r="E57" s="357"/>
      <c r="F57" s="357"/>
      <c r="G57" s="357"/>
      <c r="H57" s="357"/>
      <c r="I57" s="357"/>
      <c r="J57" s="357"/>
      <c r="K57" s="307" t="s">
        <v>36</v>
      </c>
      <c r="L57" s="336">
        <v>237769.71</v>
      </c>
      <c r="M57" s="336"/>
      <c r="N57" s="337"/>
      <c r="O57" s="338"/>
      <c r="P57" s="338"/>
      <c r="Q57" s="338"/>
      <c r="R57" s="337"/>
      <c r="S57" s="337"/>
      <c r="T57" s="337"/>
      <c r="U57" s="337"/>
      <c r="V57" s="337">
        <f t="shared" si="0"/>
        <v>237769.71</v>
      </c>
    </row>
    <row r="58" spans="1:22" ht="15.75" thickBot="1">
      <c r="A58" s="9" t="s">
        <v>38</v>
      </c>
      <c r="B58" s="357">
        <v>12413901.91</v>
      </c>
      <c r="C58" s="357">
        <v>9644465.5</v>
      </c>
      <c r="D58" s="357"/>
      <c r="E58" s="357"/>
      <c r="F58" s="357"/>
      <c r="G58" s="357"/>
      <c r="H58" s="357"/>
      <c r="I58" s="357"/>
      <c r="J58" s="357"/>
      <c r="K58" s="16"/>
      <c r="L58" s="337"/>
      <c r="M58" s="337"/>
      <c r="N58" s="338"/>
      <c r="O58" s="338"/>
      <c r="P58" s="338"/>
      <c r="Q58" s="338"/>
      <c r="R58" s="337"/>
      <c r="S58" s="337"/>
      <c r="T58" s="337"/>
      <c r="U58" s="337"/>
      <c r="V58" s="337">
        <f t="shared" si="0"/>
        <v>0</v>
      </c>
    </row>
    <row r="59" spans="1:22" ht="15.75" thickBot="1">
      <c r="A59" s="17" t="s">
        <v>39</v>
      </c>
      <c r="B59" s="357">
        <v>12413901.91</v>
      </c>
      <c r="C59" s="357">
        <v>9757531.0099999998</v>
      </c>
      <c r="D59" s="357">
        <v>2340785.4499999997</v>
      </c>
      <c r="E59" s="357">
        <v>108596</v>
      </c>
      <c r="F59" s="357"/>
      <c r="G59" s="357"/>
      <c r="H59" s="357"/>
      <c r="I59" s="357"/>
      <c r="J59" s="357"/>
      <c r="K59" s="16"/>
      <c r="L59" s="337"/>
      <c r="M59" s="337"/>
      <c r="N59" s="338"/>
      <c r="O59" s="338"/>
      <c r="P59" s="338"/>
      <c r="Q59" s="338"/>
      <c r="R59" s="337"/>
      <c r="S59" s="337"/>
      <c r="T59" s="337"/>
      <c r="U59" s="337"/>
      <c r="V59" s="337">
        <f t="shared" si="0"/>
        <v>0</v>
      </c>
    </row>
    <row r="60" spans="1:22" ht="15.75" thickBot="1">
      <c r="A60" s="18"/>
      <c r="B60" s="19">
        <f t="shared" ref="B60:J60" si="1">SUM(B22:B59)</f>
        <v>151549012.56999999</v>
      </c>
      <c r="C60" s="19">
        <f t="shared" si="1"/>
        <v>119559496.26000001</v>
      </c>
      <c r="D60" s="19">
        <f t="shared" si="1"/>
        <v>116191709.27</v>
      </c>
      <c r="E60" s="19">
        <f t="shared" si="1"/>
        <v>2766596.2</v>
      </c>
      <c r="F60" s="19">
        <f t="shared" si="1"/>
        <v>0</v>
      </c>
      <c r="G60" s="19">
        <f t="shared" si="1"/>
        <v>107533522.97000003</v>
      </c>
      <c r="H60" s="19">
        <f t="shared" si="1"/>
        <v>2351447.23</v>
      </c>
      <c r="I60" s="19">
        <f t="shared" si="1"/>
        <v>0</v>
      </c>
      <c r="J60" s="19">
        <f t="shared" si="1"/>
        <v>28034218.130000003</v>
      </c>
      <c r="K60" s="19"/>
      <c r="L60" s="19">
        <f t="shared" ref="L60:V60" si="2">SUM(L22:L59)</f>
        <v>98207737.659999952</v>
      </c>
      <c r="M60" s="19">
        <f t="shared" si="2"/>
        <v>2426071.3200000003</v>
      </c>
      <c r="N60" s="19">
        <f t="shared" si="2"/>
        <v>0</v>
      </c>
      <c r="O60" s="19">
        <f t="shared" si="2"/>
        <v>0</v>
      </c>
      <c r="P60" s="19">
        <f t="shared" si="2"/>
        <v>0</v>
      </c>
      <c r="Q60" s="19">
        <f t="shared" si="2"/>
        <v>0</v>
      </c>
      <c r="R60" s="19">
        <f t="shared" si="2"/>
        <v>1139376.8500000001</v>
      </c>
      <c r="S60" s="19">
        <f t="shared" si="2"/>
        <v>0</v>
      </c>
      <c r="T60" s="19">
        <f t="shared" si="2"/>
        <v>2747715.48</v>
      </c>
      <c r="U60" s="19">
        <f t="shared" si="2"/>
        <v>0</v>
      </c>
      <c r="V60" s="19">
        <f t="shared" si="2"/>
        <v>104520901.30999994</v>
      </c>
    </row>
    <row r="61" spans="1:2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 ht="43.5" customHeight="1">
      <c r="A62" s="377" t="s">
        <v>114</v>
      </c>
      <c r="B62" s="377"/>
      <c r="C62" s="377"/>
      <c r="D62" s="377"/>
      <c r="E62" s="377"/>
      <c r="F62" s="4"/>
      <c r="G62" s="4"/>
      <c r="H62" s="4"/>
      <c r="I62" s="4"/>
      <c r="J62" s="4"/>
      <c r="K62" s="4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 ht="15.75" customHeight="1">
      <c r="A63" s="378" t="s">
        <v>41</v>
      </c>
      <c r="B63" s="378"/>
      <c r="C63" s="378"/>
      <c r="D63" s="378"/>
      <c r="E63" s="378"/>
      <c r="F63" s="4"/>
      <c r="G63" s="4"/>
      <c r="H63" s="4"/>
      <c r="I63" s="4"/>
      <c r="J63" s="4"/>
      <c r="K63" s="4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22">
      <c r="A64" s="378"/>
      <c r="B64" s="378"/>
      <c r="C64" s="378"/>
      <c r="D64" s="378"/>
      <c r="E64" s="378"/>
      <c r="F64" s="4"/>
      <c r="G64" s="4"/>
      <c r="H64" s="4"/>
      <c r="I64" s="4"/>
      <c r="J64" s="4"/>
      <c r="K64" s="4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1:23" ht="31.5" customHeight="1">
      <c r="A65" s="379" t="s">
        <v>42</v>
      </c>
      <c r="B65" s="379"/>
      <c r="C65" s="379"/>
      <c r="D65" s="379"/>
      <c r="E65" s="379"/>
      <c r="F65" s="4"/>
      <c r="G65" s="4"/>
      <c r="H65" s="4"/>
      <c r="I65" s="4"/>
      <c r="J65" s="4"/>
      <c r="K65" s="4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 spans="1:23" ht="15.75" customHeight="1">
      <c r="A66" s="379" t="s">
        <v>73</v>
      </c>
      <c r="B66" s="379"/>
      <c r="C66" s="379"/>
      <c r="D66" s="379"/>
      <c r="E66" s="379"/>
      <c r="F66" s="4"/>
      <c r="G66" s="4"/>
      <c r="H66" s="4"/>
      <c r="I66" s="4"/>
      <c r="J66" s="4"/>
      <c r="K66" s="4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</row>
    <row r="67" spans="1:23" ht="15.75" customHeight="1">
      <c r="A67" s="379" t="s">
        <v>44</v>
      </c>
      <c r="B67" s="379"/>
      <c r="C67" s="379"/>
      <c r="D67" s="379"/>
      <c r="E67" s="379"/>
      <c r="F67" s="4"/>
      <c r="G67" s="4"/>
      <c r="H67" s="4"/>
      <c r="I67" s="4"/>
      <c r="J67" s="4"/>
      <c r="K67" s="4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</row>
    <row r="68" spans="1:23" ht="15.75" customHeight="1">
      <c r="A68" s="379" t="s">
        <v>45</v>
      </c>
      <c r="B68" s="379"/>
      <c r="C68" s="379"/>
      <c r="D68" s="379"/>
      <c r="E68" s="379"/>
      <c r="F68" s="4"/>
      <c r="G68" s="4"/>
      <c r="H68" s="4"/>
      <c r="I68" s="4"/>
      <c r="J68" s="4"/>
      <c r="K68" s="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</row>
    <row r="69" spans="1:23" ht="15.75" customHeight="1">
      <c r="A69" s="379" t="s">
        <v>46</v>
      </c>
      <c r="B69" s="379"/>
      <c r="C69" s="379"/>
      <c r="D69" s="379"/>
      <c r="E69" s="379"/>
      <c r="F69" s="4"/>
      <c r="G69" s="4"/>
      <c r="H69" s="4"/>
      <c r="I69" s="4"/>
      <c r="J69" s="4"/>
      <c r="K69" s="4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</row>
    <row r="70" spans="1:2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</row>
    <row r="71" spans="1:23" ht="15.75" customHeight="1">
      <c r="A71" s="377" t="s">
        <v>47</v>
      </c>
      <c r="B71" s="377"/>
      <c r="C71" s="377"/>
      <c r="D71" s="377"/>
      <c r="E71" s="377"/>
      <c r="F71" s="377"/>
      <c r="G71" s="377"/>
      <c r="H71" s="377"/>
      <c r="I71" s="377"/>
      <c r="J71" s="377"/>
      <c r="K71" s="377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</row>
    <row r="72" spans="1:23" ht="38.25" customHeight="1">
      <c r="A72" s="378" t="s">
        <v>41</v>
      </c>
      <c r="B72" s="378"/>
      <c r="C72" s="378"/>
      <c r="D72" s="378"/>
      <c r="E72" s="378"/>
      <c r="F72" s="23" t="s">
        <v>48</v>
      </c>
      <c r="G72" s="23" t="s">
        <v>49</v>
      </c>
      <c r="H72" s="23" t="s">
        <v>50</v>
      </c>
      <c r="I72" s="23" t="s">
        <v>51</v>
      </c>
      <c r="J72" s="23" t="s">
        <v>52</v>
      </c>
      <c r="K72" s="23" t="s">
        <v>53</v>
      </c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</row>
    <row r="73" spans="1:23" ht="39.75" customHeight="1">
      <c r="A73" s="379" t="s">
        <v>54</v>
      </c>
      <c r="B73" s="379"/>
      <c r="C73" s="379"/>
      <c r="D73" s="379"/>
      <c r="E73" s="379"/>
      <c r="F73" s="64">
        <v>2644540.04</v>
      </c>
      <c r="G73" s="27" t="s">
        <v>56</v>
      </c>
      <c r="H73" s="28">
        <v>201800010008207</v>
      </c>
      <c r="I73" s="29">
        <v>45293</v>
      </c>
      <c r="J73" s="29">
        <v>45293</v>
      </c>
      <c r="K73" s="24" t="s">
        <v>75</v>
      </c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1"/>
    </row>
    <row r="74" spans="1:23" ht="39.75" customHeight="1">
      <c r="A74" s="379" t="s">
        <v>54</v>
      </c>
      <c r="B74" s="379"/>
      <c r="C74" s="379"/>
      <c r="D74" s="379"/>
      <c r="E74" s="379"/>
      <c r="F74" s="64">
        <v>2582236.2400000002</v>
      </c>
      <c r="G74" s="27" t="s">
        <v>56</v>
      </c>
      <c r="H74" s="28">
        <v>201800010008207</v>
      </c>
      <c r="I74" s="29">
        <v>45324</v>
      </c>
      <c r="J74" s="29">
        <v>45324</v>
      </c>
      <c r="K74" s="24" t="s">
        <v>75</v>
      </c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1"/>
    </row>
    <row r="75" spans="1:23" ht="39.75" customHeight="1">
      <c r="A75" s="379" t="s">
        <v>54</v>
      </c>
      <c r="B75" s="379"/>
      <c r="C75" s="379"/>
      <c r="D75" s="379"/>
      <c r="E75" s="379"/>
      <c r="F75" s="64">
        <v>34658.559999999998</v>
      </c>
      <c r="G75" s="27" t="s">
        <v>56</v>
      </c>
      <c r="H75" s="28">
        <v>201800010008207</v>
      </c>
      <c r="I75" s="29">
        <v>45262</v>
      </c>
      <c r="J75" s="29">
        <v>45353</v>
      </c>
      <c r="K75" s="24" t="s">
        <v>75</v>
      </c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1"/>
    </row>
    <row r="76" spans="1:23" ht="39.75" customHeight="1">
      <c r="A76" s="379" t="s">
        <v>54</v>
      </c>
      <c r="B76" s="379"/>
      <c r="C76" s="379"/>
      <c r="D76" s="379"/>
      <c r="E76" s="379"/>
      <c r="F76" s="64">
        <v>2622737.5099999998</v>
      </c>
      <c r="G76" s="27" t="s">
        <v>56</v>
      </c>
      <c r="H76" s="28">
        <v>201800010008207</v>
      </c>
      <c r="I76" s="29">
        <v>45353</v>
      </c>
      <c r="J76" s="29">
        <v>45353</v>
      </c>
      <c r="K76" s="24" t="s">
        <v>75</v>
      </c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1"/>
    </row>
    <row r="77" spans="1:23" ht="39.75" customHeight="1">
      <c r="A77" s="379" t="s">
        <v>54</v>
      </c>
      <c r="B77" s="379"/>
      <c r="C77" s="379"/>
      <c r="D77" s="379"/>
      <c r="E77" s="379"/>
      <c r="F77" s="64">
        <v>2499685.7999999998</v>
      </c>
      <c r="G77" s="27" t="s">
        <v>56</v>
      </c>
      <c r="H77" s="28">
        <v>202100010024770</v>
      </c>
      <c r="I77" s="29">
        <v>45384</v>
      </c>
      <c r="J77" s="29">
        <v>45384</v>
      </c>
      <c r="K77" s="24" t="s">
        <v>75</v>
      </c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1"/>
    </row>
    <row r="78" spans="1:23" ht="39.75" customHeight="1">
      <c r="A78" s="379" t="s">
        <v>54</v>
      </c>
      <c r="B78" s="379"/>
      <c r="C78" s="379"/>
      <c r="D78" s="379"/>
      <c r="E78" s="379"/>
      <c r="F78" s="64">
        <v>2533378.2599999998</v>
      </c>
      <c r="G78" s="27" t="s">
        <v>56</v>
      </c>
      <c r="H78" s="28">
        <v>202100010024770</v>
      </c>
      <c r="I78" s="29">
        <v>45413</v>
      </c>
      <c r="J78" s="29">
        <v>45413</v>
      </c>
      <c r="K78" s="24" t="s">
        <v>75</v>
      </c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1"/>
    </row>
    <row r="79" spans="1:23" ht="39.75" customHeight="1">
      <c r="A79" s="379" t="s">
        <v>54</v>
      </c>
      <c r="B79" s="379"/>
      <c r="C79" s="379"/>
      <c r="D79" s="379"/>
      <c r="E79" s="379"/>
      <c r="F79" s="64">
        <v>2532666.81</v>
      </c>
      <c r="G79" s="27" t="s">
        <v>56</v>
      </c>
      <c r="H79" s="28">
        <v>202100010024770</v>
      </c>
      <c r="I79" s="29">
        <v>45444</v>
      </c>
      <c r="J79" s="29">
        <v>45444</v>
      </c>
      <c r="K79" s="24" t="s">
        <v>254</v>
      </c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1"/>
    </row>
    <row r="80" spans="1:23" ht="39.75" customHeight="1">
      <c r="A80" s="379" t="s">
        <v>54</v>
      </c>
      <c r="B80" s="379"/>
      <c r="C80" s="379"/>
      <c r="D80" s="379"/>
      <c r="E80" s="379"/>
      <c r="F80" s="280">
        <v>2520574.88</v>
      </c>
      <c r="G80" s="27" t="s">
        <v>56</v>
      </c>
      <c r="H80" s="28">
        <v>202100010024770</v>
      </c>
      <c r="I80" s="29">
        <v>45475</v>
      </c>
      <c r="J80" s="29">
        <v>45475</v>
      </c>
      <c r="K80" s="276" t="s">
        <v>254</v>
      </c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1"/>
    </row>
    <row r="81" spans="1:23" ht="39.75" customHeight="1">
      <c r="A81" s="379" t="s">
        <v>54</v>
      </c>
      <c r="B81" s="379"/>
      <c r="C81" s="379"/>
      <c r="D81" s="379"/>
      <c r="E81" s="379"/>
      <c r="F81" s="280">
        <v>2478317.85</v>
      </c>
      <c r="G81" s="27" t="s">
        <v>56</v>
      </c>
      <c r="H81" s="28">
        <v>202100010024770</v>
      </c>
      <c r="I81" s="29">
        <v>45505</v>
      </c>
      <c r="J81" s="29">
        <v>45505</v>
      </c>
      <c r="K81" s="276" t="s">
        <v>254</v>
      </c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1"/>
    </row>
    <row r="82" spans="1:23" ht="39.75" customHeight="1">
      <c r="A82" s="379" t="s">
        <v>54</v>
      </c>
      <c r="B82" s="379"/>
      <c r="C82" s="379"/>
      <c r="D82" s="379"/>
      <c r="E82" s="379"/>
      <c r="F82" s="280">
        <v>2656370.9</v>
      </c>
      <c r="G82" s="27" t="s">
        <v>56</v>
      </c>
      <c r="H82" s="327" t="s">
        <v>284</v>
      </c>
      <c r="I82" s="279">
        <v>45537</v>
      </c>
      <c r="J82" s="279">
        <v>45537</v>
      </c>
      <c r="K82" s="282" t="s">
        <v>279</v>
      </c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1"/>
    </row>
    <row r="83" spans="1:23" ht="39.75" customHeight="1">
      <c r="A83" s="379" t="s">
        <v>54</v>
      </c>
      <c r="B83" s="379"/>
      <c r="C83" s="379"/>
      <c r="D83" s="379"/>
      <c r="E83" s="379"/>
      <c r="F83" s="280">
        <v>2656370.9</v>
      </c>
      <c r="G83" s="27" t="s">
        <v>56</v>
      </c>
      <c r="H83" s="327" t="s">
        <v>284</v>
      </c>
      <c r="I83" s="279">
        <v>45566</v>
      </c>
      <c r="J83" s="279">
        <v>45566</v>
      </c>
      <c r="K83" s="282" t="s">
        <v>279</v>
      </c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1"/>
    </row>
    <row r="84" spans="1:23" ht="39.75" customHeight="1">
      <c r="A84" s="379" t="s">
        <v>55</v>
      </c>
      <c r="B84" s="379"/>
      <c r="C84" s="379"/>
      <c r="D84" s="379"/>
      <c r="E84" s="379"/>
      <c r="F84" s="64">
        <v>24193.119999999999</v>
      </c>
      <c r="G84" s="27" t="s">
        <v>56</v>
      </c>
      <c r="H84" s="28">
        <v>201800010008207</v>
      </c>
      <c r="I84" s="29">
        <v>45293</v>
      </c>
      <c r="J84" s="29">
        <v>45293</v>
      </c>
      <c r="K84" s="24" t="s">
        <v>75</v>
      </c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1"/>
    </row>
    <row r="85" spans="1:23" ht="39.75" customHeight="1">
      <c r="A85" s="379" t="s">
        <v>55</v>
      </c>
      <c r="B85" s="379"/>
      <c r="C85" s="379"/>
      <c r="D85" s="379"/>
      <c r="E85" s="379"/>
      <c r="F85" s="64">
        <v>24636.58</v>
      </c>
      <c r="G85" s="27" t="s">
        <v>56</v>
      </c>
      <c r="H85" s="28">
        <v>201800010008207</v>
      </c>
      <c r="I85" s="29">
        <v>45324</v>
      </c>
      <c r="J85" s="29">
        <v>45324</v>
      </c>
      <c r="K85" s="24" t="s">
        <v>75</v>
      </c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1"/>
    </row>
    <row r="86" spans="1:23" ht="39.75" customHeight="1">
      <c r="A86" s="379" t="s">
        <v>55</v>
      </c>
      <c r="B86" s="379"/>
      <c r="C86" s="379"/>
      <c r="D86" s="379"/>
      <c r="E86" s="379"/>
      <c r="F86" s="64">
        <v>28775.53</v>
      </c>
      <c r="G86" s="27" t="s">
        <v>56</v>
      </c>
      <c r="H86" s="28">
        <v>201800010008207</v>
      </c>
      <c r="I86" s="29">
        <v>45353</v>
      </c>
      <c r="J86" s="29">
        <v>45353</v>
      </c>
      <c r="K86" s="24" t="s">
        <v>75</v>
      </c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1"/>
    </row>
    <row r="87" spans="1:23" ht="39.75" customHeight="1">
      <c r="A87" s="379" t="s">
        <v>55</v>
      </c>
      <c r="B87" s="379"/>
      <c r="C87" s="379"/>
      <c r="D87" s="379"/>
      <c r="E87" s="379"/>
      <c r="F87" s="64">
        <v>13796.48</v>
      </c>
      <c r="G87" s="27" t="s">
        <v>56</v>
      </c>
      <c r="H87" s="28">
        <v>202100010024770</v>
      </c>
      <c r="I87" s="29">
        <v>45383</v>
      </c>
      <c r="J87" s="29">
        <v>45383</v>
      </c>
      <c r="K87" s="24" t="s">
        <v>75</v>
      </c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1"/>
    </row>
    <row r="88" spans="1:23" ht="39.75" customHeight="1">
      <c r="A88" s="379" t="s">
        <v>55</v>
      </c>
      <c r="B88" s="379"/>
      <c r="C88" s="379"/>
      <c r="D88" s="379"/>
      <c r="E88" s="379"/>
      <c r="F88" s="64">
        <v>13796.48</v>
      </c>
      <c r="G88" s="27" t="s">
        <v>56</v>
      </c>
      <c r="H88" s="28">
        <v>202100010024770</v>
      </c>
      <c r="I88" s="29">
        <v>45413</v>
      </c>
      <c r="J88" s="29">
        <v>45413</v>
      </c>
      <c r="K88" s="24" t="s">
        <v>75</v>
      </c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1"/>
    </row>
    <row r="89" spans="1:23" ht="39.75" customHeight="1">
      <c r="A89" s="379" t="s">
        <v>55</v>
      </c>
      <c r="B89" s="379"/>
      <c r="C89" s="379"/>
      <c r="D89" s="379"/>
      <c r="E89" s="379"/>
      <c r="F89" s="64">
        <v>22665.66</v>
      </c>
      <c r="G89" s="27" t="s">
        <v>56</v>
      </c>
      <c r="H89" s="28">
        <v>202100010024770</v>
      </c>
      <c r="I89" s="29">
        <v>45444</v>
      </c>
      <c r="J89" s="29">
        <v>45444</v>
      </c>
      <c r="K89" s="24" t="s">
        <v>75</v>
      </c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1"/>
    </row>
    <row r="90" spans="1:23" ht="39.75" customHeight="1">
      <c r="A90" s="379" t="s">
        <v>55</v>
      </c>
      <c r="B90" s="379"/>
      <c r="C90" s="379"/>
      <c r="D90" s="379"/>
      <c r="E90" s="379"/>
      <c r="F90" s="280">
        <v>28824.799999999999</v>
      </c>
      <c r="G90" s="27" t="s">
        <v>56</v>
      </c>
      <c r="H90" s="28">
        <v>202100010024770</v>
      </c>
      <c r="I90" s="29">
        <v>45475</v>
      </c>
      <c r="J90" s="29">
        <v>45475</v>
      </c>
      <c r="K90" s="276" t="s">
        <v>75</v>
      </c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1"/>
    </row>
    <row r="91" spans="1:23" ht="39.75" customHeight="1">
      <c r="A91" s="379" t="s">
        <v>55</v>
      </c>
      <c r="B91" s="379"/>
      <c r="C91" s="379"/>
      <c r="D91" s="379"/>
      <c r="E91" s="379"/>
      <c r="F91" s="280">
        <v>27346.62</v>
      </c>
      <c r="G91" s="27" t="s">
        <v>56</v>
      </c>
      <c r="H91" s="28">
        <v>202100010024770</v>
      </c>
      <c r="I91" s="29">
        <v>45505</v>
      </c>
      <c r="J91" s="29">
        <v>45505</v>
      </c>
      <c r="K91" s="282" t="s">
        <v>254</v>
      </c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1"/>
    </row>
    <row r="92" spans="1:23" ht="39.75" customHeight="1">
      <c r="A92" s="379" t="s">
        <v>55</v>
      </c>
      <c r="B92" s="379"/>
      <c r="C92" s="379"/>
      <c r="D92" s="379"/>
      <c r="E92" s="379"/>
      <c r="F92" s="64">
        <v>101984.11</v>
      </c>
      <c r="G92" s="27" t="s">
        <v>56</v>
      </c>
      <c r="H92" s="321" t="s">
        <v>280</v>
      </c>
      <c r="I92" s="279">
        <v>45537</v>
      </c>
      <c r="J92" s="279">
        <v>45537</v>
      </c>
      <c r="K92" s="276" t="s">
        <v>279</v>
      </c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1"/>
    </row>
    <row r="93" spans="1:23" ht="39.75" customHeight="1">
      <c r="A93" s="379" t="s">
        <v>55</v>
      </c>
      <c r="B93" s="379"/>
      <c r="C93" s="379"/>
      <c r="D93" s="379"/>
      <c r="E93" s="379"/>
      <c r="F93" s="64">
        <v>101784.45999999999</v>
      </c>
      <c r="G93" s="27" t="s">
        <v>56</v>
      </c>
      <c r="H93" s="321" t="s">
        <v>280</v>
      </c>
      <c r="I93" s="279">
        <v>45566</v>
      </c>
      <c r="J93" s="279">
        <v>45566</v>
      </c>
      <c r="K93" s="317" t="s">
        <v>279</v>
      </c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1"/>
    </row>
    <row r="94" spans="1:23" ht="39.75" customHeight="1">
      <c r="A94" s="379" t="s">
        <v>57</v>
      </c>
      <c r="B94" s="379"/>
      <c r="C94" s="379"/>
      <c r="D94" s="379"/>
      <c r="E94" s="379"/>
      <c r="F94" s="64">
        <v>90000</v>
      </c>
      <c r="G94" s="27" t="s">
        <v>58</v>
      </c>
      <c r="H94" s="28">
        <v>201800010008207</v>
      </c>
      <c r="I94" s="29">
        <v>45293</v>
      </c>
      <c r="J94" s="29">
        <v>45293</v>
      </c>
      <c r="K94" s="24" t="s">
        <v>59</v>
      </c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</row>
    <row r="95" spans="1:23" ht="39.75" customHeight="1">
      <c r="A95" s="379" t="s">
        <v>57</v>
      </c>
      <c r="B95" s="379"/>
      <c r="C95" s="379"/>
      <c r="D95" s="379"/>
      <c r="E95" s="379"/>
      <c r="F95" s="64">
        <v>9105.33</v>
      </c>
      <c r="G95" s="27" t="s">
        <v>58</v>
      </c>
      <c r="H95" s="28">
        <v>201800010008207</v>
      </c>
      <c r="I95" s="29">
        <v>45293</v>
      </c>
      <c r="J95" s="29">
        <v>45324</v>
      </c>
      <c r="K95" s="24" t="s">
        <v>59</v>
      </c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1:23" ht="39.75" customHeight="1">
      <c r="A96" s="379" t="s">
        <v>57</v>
      </c>
      <c r="B96" s="379"/>
      <c r="C96" s="379"/>
      <c r="D96" s="379"/>
      <c r="E96" s="379"/>
      <c r="F96" s="64">
        <f>78301.62+1321.82</f>
        <v>79623.44</v>
      </c>
      <c r="G96" s="27" t="s">
        <v>58</v>
      </c>
      <c r="H96" s="28">
        <v>201800010008207</v>
      </c>
      <c r="I96" s="29">
        <v>45324</v>
      </c>
      <c r="J96" s="29">
        <v>45324</v>
      </c>
      <c r="K96" s="24" t="s">
        <v>59</v>
      </c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 spans="1:22" ht="39.75" customHeight="1">
      <c r="A97" s="379" t="s">
        <v>57</v>
      </c>
      <c r="B97" s="379"/>
      <c r="C97" s="379"/>
      <c r="D97" s="379"/>
      <c r="E97" s="379"/>
      <c r="F97" s="64">
        <v>77366.899999999994</v>
      </c>
      <c r="G97" s="27" t="s">
        <v>58</v>
      </c>
      <c r="H97" s="28">
        <v>201800010008207</v>
      </c>
      <c r="I97" s="29">
        <v>45352</v>
      </c>
      <c r="J97" s="29">
        <v>45352</v>
      </c>
      <c r="K97" s="24" t="s">
        <v>59</v>
      </c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spans="1:22" ht="39.75" customHeight="1">
      <c r="A98" s="379" t="s">
        <v>57</v>
      </c>
      <c r="B98" s="379"/>
      <c r="C98" s="379"/>
      <c r="D98" s="379"/>
      <c r="E98" s="379"/>
      <c r="F98" s="64">
        <v>82534.820000000007</v>
      </c>
      <c r="G98" s="27" t="s">
        <v>58</v>
      </c>
      <c r="H98" s="28">
        <v>201700010019675</v>
      </c>
      <c r="I98" s="29">
        <v>45384</v>
      </c>
      <c r="J98" s="29">
        <v>45384</v>
      </c>
      <c r="K98" s="24" t="s">
        <v>59</v>
      </c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</row>
    <row r="99" spans="1:22" ht="39.75" customHeight="1">
      <c r="A99" s="379" t="s">
        <v>57</v>
      </c>
      <c r="B99" s="379"/>
      <c r="C99" s="379"/>
      <c r="D99" s="379"/>
      <c r="E99" s="379"/>
      <c r="F99" s="64">
        <v>83542.23</v>
      </c>
      <c r="G99" s="27" t="s">
        <v>58</v>
      </c>
      <c r="H99" s="28">
        <v>201700010019675</v>
      </c>
      <c r="I99" s="29">
        <v>45413</v>
      </c>
      <c r="J99" s="29">
        <v>45413</v>
      </c>
      <c r="K99" s="24" t="s">
        <v>59</v>
      </c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spans="1:22" ht="39.75" customHeight="1">
      <c r="A100" s="379" t="s">
        <v>57</v>
      </c>
      <c r="B100" s="379"/>
      <c r="C100" s="379"/>
      <c r="D100" s="379"/>
      <c r="E100" s="379"/>
      <c r="F100" s="64">
        <v>76199.100000000006</v>
      </c>
      <c r="G100" s="27" t="s">
        <v>58</v>
      </c>
      <c r="H100" s="28">
        <v>201700010019675</v>
      </c>
      <c r="I100" s="29">
        <v>45444</v>
      </c>
      <c r="J100" s="29">
        <v>45444</v>
      </c>
      <c r="K100" s="276" t="s">
        <v>256</v>
      </c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</row>
    <row r="101" spans="1:22" ht="39.75" customHeight="1">
      <c r="A101" s="379" t="s">
        <v>57</v>
      </c>
      <c r="B101" s="379"/>
      <c r="C101" s="379"/>
      <c r="D101" s="379"/>
      <c r="E101" s="379"/>
      <c r="F101" s="64">
        <v>60253.66</v>
      </c>
      <c r="G101" s="27" t="s">
        <v>58</v>
      </c>
      <c r="H101" s="28">
        <v>201700010019675</v>
      </c>
      <c r="I101" s="29">
        <v>45475</v>
      </c>
      <c r="J101" s="29">
        <v>45475</v>
      </c>
      <c r="K101" s="276" t="s">
        <v>256</v>
      </c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1:22" ht="39.75" customHeight="1">
      <c r="A102" s="379" t="s">
        <v>57</v>
      </c>
      <c r="B102" s="379"/>
      <c r="C102" s="379"/>
      <c r="D102" s="379"/>
      <c r="E102" s="379"/>
      <c r="F102" s="64">
        <v>64092.24</v>
      </c>
      <c r="G102" s="27" t="s">
        <v>58</v>
      </c>
      <c r="H102" s="28">
        <v>201700010019675</v>
      </c>
      <c r="I102" s="29">
        <v>45505</v>
      </c>
      <c r="J102" s="29">
        <v>45505</v>
      </c>
      <c r="K102" s="276" t="s">
        <v>256</v>
      </c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1:22" ht="39.75" customHeight="1">
      <c r="A103" s="379" t="s">
        <v>57</v>
      </c>
      <c r="B103" s="379"/>
      <c r="C103" s="379"/>
      <c r="D103" s="379"/>
      <c r="E103" s="379"/>
      <c r="F103" s="64">
        <f>61184.46+983.81</f>
        <v>62168.27</v>
      </c>
      <c r="G103" s="27" t="s">
        <v>58</v>
      </c>
      <c r="H103" s="327" t="s">
        <v>284</v>
      </c>
      <c r="I103" s="279">
        <v>45537</v>
      </c>
      <c r="J103" s="279">
        <v>45537</v>
      </c>
      <c r="K103" s="282" t="s">
        <v>281</v>
      </c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1:22" ht="39.75" customHeight="1">
      <c r="A104" s="379" t="s">
        <v>57</v>
      </c>
      <c r="B104" s="379"/>
      <c r="C104" s="379"/>
      <c r="D104" s="379"/>
      <c r="E104" s="379"/>
      <c r="F104" s="64">
        <f>89243.2+1641.01</f>
        <v>90884.209999999992</v>
      </c>
      <c r="G104" s="27" t="s">
        <v>58</v>
      </c>
      <c r="H104" s="327" t="s">
        <v>284</v>
      </c>
      <c r="I104" s="279">
        <v>45566</v>
      </c>
      <c r="J104" s="279">
        <v>45566</v>
      </c>
      <c r="K104" s="282" t="s">
        <v>281</v>
      </c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1:22" ht="39.75" customHeight="1">
      <c r="A105" s="379" t="s">
        <v>79</v>
      </c>
      <c r="B105" s="379"/>
      <c r="C105" s="379"/>
      <c r="D105" s="379"/>
      <c r="E105" s="379"/>
      <c r="F105" s="64">
        <v>272346.53000000003</v>
      </c>
      <c r="G105" s="27" t="s">
        <v>58</v>
      </c>
      <c r="H105" s="28">
        <v>202300010043308</v>
      </c>
      <c r="I105" s="29" t="s">
        <v>115</v>
      </c>
      <c r="J105" s="29">
        <v>45352</v>
      </c>
      <c r="K105" s="30" t="s">
        <v>81</v>
      </c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1:22" ht="39.75" customHeight="1">
      <c r="A106" s="379" t="s">
        <v>107</v>
      </c>
      <c r="B106" s="379"/>
      <c r="C106" s="379"/>
      <c r="D106" s="379"/>
      <c r="E106" s="379"/>
      <c r="F106" s="64">
        <v>11830.86</v>
      </c>
      <c r="G106" s="27" t="s">
        <v>106</v>
      </c>
      <c r="H106" s="28">
        <v>201800010008207</v>
      </c>
      <c r="I106" s="29">
        <v>45293</v>
      </c>
      <c r="J106" s="29">
        <v>45324</v>
      </c>
      <c r="K106" s="24" t="s">
        <v>75</v>
      </c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1:22" ht="39.75" customHeight="1">
      <c r="A107" s="379" t="s">
        <v>107</v>
      </c>
      <c r="B107" s="379"/>
      <c r="C107" s="379"/>
      <c r="D107" s="379"/>
      <c r="E107" s="379"/>
      <c r="F107" s="64">
        <v>74134.66</v>
      </c>
      <c r="G107" s="27" t="s">
        <v>106</v>
      </c>
      <c r="H107" s="28">
        <v>201800010008207</v>
      </c>
      <c r="I107" s="29">
        <v>45324</v>
      </c>
      <c r="J107" s="29">
        <v>45324</v>
      </c>
      <c r="K107" s="24" t="s">
        <v>75</v>
      </c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1:22" ht="39.75" customHeight="1">
      <c r="A108" s="379" t="s">
        <v>107</v>
      </c>
      <c r="B108" s="379"/>
      <c r="C108" s="379"/>
      <c r="D108" s="379"/>
      <c r="E108" s="379"/>
      <c r="F108" s="64">
        <v>33633.39</v>
      </c>
      <c r="G108" s="27" t="s">
        <v>106</v>
      </c>
      <c r="H108" s="28">
        <v>201800010008207</v>
      </c>
      <c r="I108" s="29">
        <v>45352</v>
      </c>
      <c r="J108" s="29">
        <v>45352</v>
      </c>
      <c r="K108" s="24" t="s">
        <v>75</v>
      </c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spans="1:22" ht="39.75" customHeight="1">
      <c r="A109" s="379" t="s">
        <v>107</v>
      </c>
      <c r="B109" s="379"/>
      <c r="C109" s="379"/>
      <c r="D109" s="379"/>
      <c r="E109" s="379"/>
      <c r="F109" s="64">
        <v>156685.1</v>
      </c>
      <c r="G109" s="27" t="s">
        <v>106</v>
      </c>
      <c r="H109" s="28">
        <v>202100010024770</v>
      </c>
      <c r="I109" s="29">
        <v>45383</v>
      </c>
      <c r="J109" s="29">
        <v>45383</v>
      </c>
      <c r="K109" s="24" t="s">
        <v>75</v>
      </c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spans="1:22" ht="39.75" customHeight="1">
      <c r="A110" s="379" t="s">
        <v>107</v>
      </c>
      <c r="B110" s="379"/>
      <c r="C110" s="379"/>
      <c r="D110" s="379"/>
      <c r="E110" s="379"/>
      <c r="F110" s="64">
        <v>122922.64</v>
      </c>
      <c r="G110" s="27" t="s">
        <v>106</v>
      </c>
      <c r="H110" s="28">
        <v>202100010024770</v>
      </c>
      <c r="I110" s="29">
        <v>45413</v>
      </c>
      <c r="J110" s="29">
        <v>45413</v>
      </c>
      <c r="K110" s="24" t="s">
        <v>75</v>
      </c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spans="1:22" ht="39.75" customHeight="1">
      <c r="A111" s="379" t="s">
        <v>107</v>
      </c>
      <c r="B111" s="379"/>
      <c r="C111" s="379"/>
      <c r="D111" s="379"/>
      <c r="E111" s="379"/>
      <c r="F111" s="64">
        <v>123704.09</v>
      </c>
      <c r="G111" s="27" t="s">
        <v>106</v>
      </c>
      <c r="H111" s="28">
        <v>202100010024770</v>
      </c>
      <c r="I111" s="29">
        <v>45444</v>
      </c>
      <c r="J111" s="29">
        <v>45444</v>
      </c>
      <c r="K111" s="24" t="s">
        <v>75</v>
      </c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spans="1:22" ht="39.75" customHeight="1">
      <c r="A112" s="379" t="s">
        <v>107</v>
      </c>
      <c r="B112" s="379"/>
      <c r="C112" s="379"/>
      <c r="D112" s="379"/>
      <c r="E112" s="379"/>
      <c r="F112" s="64">
        <v>135796.02000000002</v>
      </c>
      <c r="G112" s="27" t="s">
        <v>106</v>
      </c>
      <c r="H112" s="28">
        <v>202100010024770</v>
      </c>
      <c r="I112" s="29">
        <v>45475</v>
      </c>
      <c r="J112" s="29">
        <v>45475</v>
      </c>
      <c r="K112" s="276" t="s">
        <v>254</v>
      </c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spans="1:23" ht="39.75" customHeight="1">
      <c r="A113" s="379" t="s">
        <v>107</v>
      </c>
      <c r="B113" s="379"/>
      <c r="C113" s="379"/>
      <c r="D113" s="379"/>
      <c r="E113" s="379"/>
      <c r="F113" s="64">
        <v>178053.04999999981</v>
      </c>
      <c r="G113" s="27" t="s">
        <v>106</v>
      </c>
      <c r="H113" s="28">
        <v>202100010024770</v>
      </c>
      <c r="I113" s="29">
        <v>45505</v>
      </c>
      <c r="J113" s="29">
        <v>45505</v>
      </c>
      <c r="K113" s="276" t="s">
        <v>254</v>
      </c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spans="1:23" ht="39.75" hidden="1" customHeight="1">
      <c r="A114" s="379" t="s">
        <v>251</v>
      </c>
      <c r="B114" s="379"/>
      <c r="C114" s="379"/>
      <c r="D114" s="379"/>
      <c r="E114" s="379"/>
      <c r="F114" s="280"/>
      <c r="G114" s="27"/>
      <c r="H114" s="28"/>
      <c r="I114" s="279"/>
      <c r="J114" s="279"/>
      <c r="K114" s="276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spans="1:23" ht="15" hidden="1" customHeight="1">
      <c r="A115" s="379" t="s">
        <v>62</v>
      </c>
      <c r="B115" s="379"/>
      <c r="C115" s="379"/>
      <c r="D115" s="379"/>
      <c r="E115" s="379"/>
      <c r="F115" s="72" t="s">
        <v>116</v>
      </c>
      <c r="G115" s="27"/>
      <c r="H115" s="28"/>
      <c r="I115" s="29"/>
      <c r="J115" s="29"/>
      <c r="K115" s="27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spans="1:23" ht="15.75" customHeight="1">
      <c r="A116" s="380" t="s">
        <v>63</v>
      </c>
      <c r="B116" s="380"/>
      <c r="C116" s="380"/>
      <c r="D116" s="380"/>
      <c r="E116" s="380"/>
      <c r="F116" s="57">
        <f>SUM(F73:F115)</f>
        <v>28034218.130000003</v>
      </c>
      <c r="G116" s="33"/>
      <c r="H116" s="33"/>
      <c r="I116" s="33"/>
      <c r="J116" s="33"/>
      <c r="K116" s="33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 spans="1:23" ht="13.5" hidden="1" customHeight="1" thickBot="1">
      <c r="A117" s="381" t="s">
        <v>64</v>
      </c>
      <c r="B117" s="381"/>
      <c r="C117" s="381"/>
      <c r="D117" s="381"/>
      <c r="E117" s="381"/>
      <c r="F117" s="381"/>
      <c r="G117" s="381"/>
      <c r="H117" s="381"/>
      <c r="I117" s="25"/>
      <c r="J117" s="25"/>
      <c r="K117" s="25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73"/>
    </row>
    <row r="118" spans="1:23" ht="15.75" thickBo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spans="1:23" ht="28.5" customHeight="1" thickBot="1">
      <c r="A119" s="385" t="s">
        <v>242</v>
      </c>
      <c r="B119" s="385"/>
      <c r="C119" s="385"/>
      <c r="D119" s="385"/>
      <c r="E119" s="385"/>
      <c r="F119" s="385"/>
      <c r="G119" s="385"/>
      <c r="H119" s="385"/>
      <c r="I119" s="385"/>
      <c r="J119" s="385"/>
      <c r="K119" s="385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spans="1:23" ht="81.75" customHeight="1">
      <c r="A120" s="385"/>
      <c r="B120" s="385"/>
      <c r="C120" s="385"/>
      <c r="D120" s="385"/>
      <c r="E120" s="385"/>
      <c r="F120" s="385"/>
      <c r="G120" s="385"/>
      <c r="H120" s="385"/>
      <c r="I120" s="385"/>
      <c r="J120" s="385"/>
      <c r="K120" s="385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spans="1:23">
      <c r="A121" s="20"/>
      <c r="B121" s="20"/>
      <c r="C121" s="21"/>
      <c r="D121" s="20"/>
      <c r="E121" s="20"/>
      <c r="F121" s="20"/>
      <c r="G121" s="20"/>
      <c r="H121" s="20"/>
      <c r="I121" s="20"/>
      <c r="J121" s="74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spans="1:23" ht="15" customHeight="1">
      <c r="A122" s="381" t="s">
        <v>66</v>
      </c>
      <c r="B122" s="381"/>
      <c r="C122" s="381"/>
      <c r="D122" s="381"/>
      <c r="E122" s="381"/>
      <c r="F122" s="381"/>
      <c r="G122" s="381"/>
      <c r="H122" s="381"/>
      <c r="I122" s="20"/>
      <c r="J122" s="74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 spans="1:23">
      <c r="A123" s="20"/>
      <c r="B123" s="20"/>
      <c r="C123" s="21"/>
      <c r="D123" s="20"/>
      <c r="E123" s="20"/>
      <c r="F123" s="20"/>
      <c r="G123" s="20"/>
      <c r="H123" s="20"/>
      <c r="I123" s="20"/>
      <c r="J123" s="74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spans="1:23">
      <c r="A124" s="20"/>
      <c r="B124" s="20"/>
      <c r="C124" s="21"/>
      <c r="D124" s="20"/>
      <c r="E124" s="20"/>
      <c r="F124" s="20"/>
      <c r="G124" s="20"/>
      <c r="H124" s="20"/>
      <c r="I124" s="20"/>
      <c r="J124" s="74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 spans="1:23">
      <c r="A125" s="20"/>
      <c r="B125" s="20"/>
      <c r="C125" s="21"/>
      <c r="D125" s="20"/>
      <c r="E125" s="20"/>
      <c r="F125" s="20"/>
      <c r="G125" s="20"/>
      <c r="H125" s="20"/>
      <c r="I125" s="20"/>
      <c r="J125" s="74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spans="1:23" ht="15" customHeight="1">
      <c r="A126" s="20"/>
      <c r="B126" s="20"/>
      <c r="C126" s="21"/>
      <c r="D126" s="383"/>
      <c r="E126" s="383"/>
      <c r="F126" s="383"/>
      <c r="I126" s="384"/>
      <c r="J126" s="384"/>
      <c r="K126" s="384"/>
      <c r="L126" s="384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 spans="1:23" ht="32.25" customHeight="1">
      <c r="A127" s="20"/>
      <c r="B127" s="20"/>
      <c r="C127" s="21"/>
      <c r="D127" s="383"/>
      <c r="E127" s="383"/>
      <c r="F127" s="383"/>
      <c r="I127" s="384"/>
      <c r="J127" s="384"/>
      <c r="K127" s="384"/>
      <c r="L127" s="384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spans="1:23">
      <c r="A128" s="20"/>
      <c r="B128" s="20"/>
      <c r="C128" s="21"/>
      <c r="D128" s="20"/>
      <c r="E128" s="20"/>
      <c r="F128" s="20"/>
      <c r="G128" s="20"/>
      <c r="H128" s="20"/>
      <c r="I128" s="20"/>
      <c r="J128" s="74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</row>
    <row r="129" spans="1:22">
      <c r="A129" s="20"/>
      <c r="B129" s="20"/>
      <c r="C129" s="21"/>
      <c r="D129" s="20"/>
      <c r="E129" s="20"/>
      <c r="F129" s="20"/>
      <c r="G129" s="20"/>
      <c r="H129" s="20"/>
      <c r="I129" s="20"/>
      <c r="J129" s="74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 spans="1:22">
      <c r="A130" s="20"/>
      <c r="B130" s="20"/>
      <c r="C130" s="21"/>
      <c r="D130" s="20"/>
      <c r="E130" s="20"/>
      <c r="F130" s="20"/>
      <c r="G130" s="20"/>
      <c r="H130" s="20"/>
      <c r="I130" s="20"/>
      <c r="J130" s="74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</row>
    <row r="131" spans="1:22">
      <c r="A131" s="20"/>
      <c r="B131" s="20"/>
      <c r="C131" s="21"/>
      <c r="D131" s="20"/>
      <c r="E131" s="20"/>
      <c r="F131" s="20"/>
      <c r="G131" s="20"/>
      <c r="H131" s="20"/>
      <c r="I131" s="20"/>
      <c r="J131" s="74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</row>
    <row r="132" spans="1:22">
      <c r="A132" s="20"/>
      <c r="B132" s="20"/>
      <c r="C132" s="21"/>
      <c r="D132" s="20"/>
      <c r="E132" s="20"/>
      <c r="F132" s="20"/>
      <c r="G132" s="20"/>
      <c r="H132" s="20"/>
      <c r="I132" s="20"/>
      <c r="J132" s="74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</row>
    <row r="133" spans="1:22">
      <c r="A133" s="20"/>
      <c r="B133" s="20"/>
      <c r="C133" s="21"/>
      <c r="D133" s="20"/>
      <c r="E133" s="20"/>
      <c r="F133" s="20"/>
      <c r="G133" s="20"/>
      <c r="H133" s="20"/>
      <c r="I133" s="20"/>
      <c r="J133" s="74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</row>
    <row r="134" spans="1:22">
      <c r="A134" s="20"/>
      <c r="B134" s="20"/>
      <c r="C134" s="21"/>
      <c r="D134" s="20"/>
      <c r="E134" s="20"/>
      <c r="F134" s="20"/>
      <c r="G134" s="20"/>
      <c r="H134" s="20"/>
      <c r="I134" s="20"/>
      <c r="J134" s="74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</row>
    <row r="135" spans="1:22">
      <c r="A135" s="20"/>
      <c r="B135" s="20"/>
      <c r="C135" s="21"/>
      <c r="D135" s="20"/>
      <c r="E135" s="20"/>
      <c r="F135" s="20"/>
      <c r="G135" s="20"/>
      <c r="H135" s="20"/>
      <c r="I135" s="20"/>
      <c r="J135" s="74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spans="1:22">
      <c r="A136" s="20"/>
      <c r="B136" s="20"/>
      <c r="C136" s="21"/>
      <c r="D136" s="20"/>
      <c r="E136" s="20"/>
      <c r="F136" s="20"/>
      <c r="G136" s="20"/>
      <c r="H136" s="20"/>
      <c r="I136" s="20"/>
      <c r="J136" s="74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</row>
    <row r="137" spans="1:22">
      <c r="A137" s="20"/>
      <c r="B137" s="20"/>
      <c r="C137" s="21"/>
      <c r="D137" s="20"/>
      <c r="E137" s="20"/>
      <c r="F137" s="20"/>
      <c r="G137" s="20"/>
      <c r="H137" s="20"/>
      <c r="I137" s="20"/>
      <c r="J137" s="74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</row>
    <row r="138" spans="1:22">
      <c r="A138" s="20"/>
      <c r="B138" s="20"/>
      <c r="C138" s="21"/>
      <c r="D138" s="20"/>
      <c r="E138" s="20"/>
      <c r="F138" s="20"/>
      <c r="G138" s="20"/>
      <c r="H138" s="20"/>
      <c r="I138" s="20"/>
      <c r="J138" s="74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</row>
    <row r="139" spans="1:22">
      <c r="A139" s="20"/>
      <c r="B139" s="20"/>
      <c r="C139" s="21"/>
      <c r="D139" s="20"/>
      <c r="E139" s="20"/>
      <c r="F139" s="20"/>
      <c r="G139" s="20"/>
      <c r="H139" s="20"/>
      <c r="I139" s="20"/>
      <c r="J139" s="74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</row>
    <row r="140" spans="1:22">
      <c r="A140" s="20"/>
      <c r="B140" s="20"/>
      <c r="C140" s="21"/>
      <c r="D140" s="20"/>
      <c r="E140" s="20"/>
      <c r="F140" s="20"/>
      <c r="G140" s="20"/>
      <c r="H140" s="20"/>
      <c r="I140" s="20"/>
      <c r="J140" s="74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</row>
    <row r="141" spans="1:22">
      <c r="A141" s="20"/>
      <c r="B141" s="20"/>
      <c r="C141" s="21"/>
      <c r="D141" s="20"/>
      <c r="E141" s="20"/>
      <c r="F141" s="20"/>
      <c r="G141" s="20"/>
      <c r="H141" s="20"/>
      <c r="I141" s="20"/>
      <c r="J141" s="74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</row>
    <row r="142" spans="1:22">
      <c r="A142" s="37"/>
      <c r="B142" s="37"/>
      <c r="C142" s="38"/>
      <c r="D142" s="37"/>
      <c r="E142" s="37"/>
      <c r="F142" s="37"/>
      <c r="G142" s="37"/>
      <c r="H142" s="37"/>
      <c r="I142" s="37"/>
      <c r="J142" s="75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>
      <c r="A143" s="37"/>
      <c r="B143" s="37"/>
      <c r="C143" s="38"/>
      <c r="D143" s="37"/>
      <c r="E143" s="37"/>
      <c r="F143" s="37"/>
      <c r="G143" s="37"/>
      <c r="H143" s="37"/>
      <c r="I143" s="37"/>
      <c r="J143" s="75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>
      <c r="A144" s="37"/>
      <c r="B144" s="37"/>
      <c r="C144" s="38"/>
      <c r="D144" s="37"/>
      <c r="E144" s="37"/>
      <c r="F144" s="37"/>
      <c r="G144" s="37"/>
      <c r="H144" s="37"/>
      <c r="I144" s="37"/>
      <c r="J144" s="75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>
      <c r="A145" s="37"/>
      <c r="B145" s="37"/>
      <c r="C145" s="38"/>
      <c r="D145" s="37"/>
      <c r="E145" s="37"/>
      <c r="F145" s="37"/>
      <c r="G145" s="37"/>
      <c r="H145" s="37"/>
      <c r="I145" s="37"/>
      <c r="J145" s="75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>
      <c r="A146" s="37"/>
      <c r="B146" s="37"/>
      <c r="C146" s="38"/>
      <c r="D146" s="37"/>
      <c r="E146" s="37"/>
      <c r="F146" s="37"/>
      <c r="G146" s="37"/>
      <c r="H146" s="37"/>
      <c r="I146" s="37"/>
      <c r="J146" s="75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>
      <c r="A147" s="37"/>
      <c r="B147" s="37"/>
      <c r="C147" s="38"/>
      <c r="D147" s="37"/>
      <c r="E147" s="37"/>
      <c r="F147" s="37"/>
      <c r="G147" s="37"/>
      <c r="H147" s="37"/>
      <c r="I147" s="37"/>
      <c r="J147" s="75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>
      <c r="A148" s="37"/>
      <c r="B148" s="37"/>
      <c r="C148" s="38"/>
      <c r="D148" s="37"/>
      <c r="E148" s="37"/>
      <c r="F148" s="37"/>
      <c r="G148" s="37"/>
      <c r="H148" s="37"/>
      <c r="I148" s="37"/>
      <c r="J148" s="75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>
      <c r="A149" s="37"/>
      <c r="B149" s="37"/>
      <c r="C149" s="38"/>
      <c r="D149" s="37"/>
      <c r="E149" s="37"/>
      <c r="F149" s="37"/>
      <c r="G149" s="37"/>
      <c r="H149" s="37"/>
      <c r="I149" s="37"/>
      <c r="J149" s="75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>
      <c r="A150" s="37"/>
      <c r="B150" s="37"/>
      <c r="C150" s="38"/>
      <c r="D150" s="37"/>
      <c r="E150" s="37"/>
      <c r="F150" s="37"/>
      <c r="G150" s="37"/>
      <c r="H150" s="37"/>
      <c r="I150" s="37"/>
      <c r="J150" s="75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>
      <c r="A151" s="37"/>
      <c r="B151" s="37"/>
      <c r="C151" s="38"/>
      <c r="D151" s="37"/>
      <c r="E151" s="37"/>
      <c r="F151" s="37"/>
      <c r="G151" s="37"/>
      <c r="H151" s="37"/>
      <c r="I151" s="37"/>
      <c r="J151" s="75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>
      <c r="A152" s="37"/>
      <c r="B152" s="37"/>
      <c r="C152" s="38"/>
      <c r="D152" s="37"/>
      <c r="E152" s="37"/>
      <c r="F152" s="37"/>
      <c r="G152" s="37"/>
      <c r="H152" s="37"/>
      <c r="I152" s="37"/>
      <c r="J152" s="75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>
      <c r="A153" s="37"/>
      <c r="B153" s="37"/>
      <c r="C153" s="38"/>
      <c r="D153" s="37"/>
      <c r="E153" s="37"/>
      <c r="F153" s="37"/>
      <c r="G153" s="37"/>
      <c r="H153" s="37"/>
      <c r="I153" s="37"/>
      <c r="J153" s="75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>
      <c r="A154" s="37"/>
      <c r="B154" s="37"/>
      <c r="C154" s="38"/>
      <c r="D154" s="37"/>
      <c r="E154" s="37"/>
      <c r="F154" s="37"/>
      <c r="G154" s="37"/>
      <c r="H154" s="37"/>
      <c r="I154" s="37"/>
      <c r="J154" s="75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>
      <c r="A155" s="37"/>
      <c r="B155" s="37"/>
      <c r="C155" s="38"/>
      <c r="D155" s="37"/>
      <c r="E155" s="37"/>
      <c r="F155" s="37"/>
      <c r="G155" s="37"/>
      <c r="H155" s="37"/>
      <c r="I155" s="37"/>
      <c r="J155" s="75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>
      <c r="A156" s="37"/>
      <c r="B156" s="37"/>
      <c r="C156" s="38"/>
      <c r="D156" s="37"/>
      <c r="E156" s="37"/>
      <c r="F156" s="37"/>
      <c r="G156" s="37"/>
      <c r="H156" s="37"/>
      <c r="I156" s="37"/>
      <c r="J156" s="75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>
      <c r="A157" s="37"/>
      <c r="B157" s="37"/>
      <c r="C157" s="38"/>
      <c r="D157" s="37"/>
      <c r="E157" s="37"/>
      <c r="F157" s="37"/>
      <c r="G157" s="37"/>
      <c r="H157" s="37"/>
      <c r="I157" s="37"/>
      <c r="J157" s="75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>
      <c r="A158" s="37"/>
      <c r="B158" s="37"/>
      <c r="C158" s="38"/>
      <c r="D158" s="37"/>
      <c r="E158" s="37"/>
      <c r="F158" s="37"/>
      <c r="G158" s="37"/>
      <c r="H158" s="37"/>
      <c r="I158" s="37"/>
      <c r="J158" s="75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>
      <c r="A159" s="37"/>
      <c r="B159" s="37"/>
      <c r="C159" s="38"/>
      <c r="D159" s="37"/>
      <c r="E159" s="37"/>
      <c r="F159" s="37"/>
      <c r="G159" s="37"/>
      <c r="H159" s="37"/>
      <c r="I159" s="37"/>
      <c r="J159" s="75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>
      <c r="A160" s="37"/>
      <c r="B160" s="37"/>
      <c r="C160" s="38"/>
      <c r="D160" s="37"/>
      <c r="E160" s="37"/>
      <c r="F160" s="37"/>
      <c r="G160" s="37"/>
      <c r="H160" s="37"/>
      <c r="I160" s="37"/>
      <c r="J160" s="75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>
      <c r="A161" s="37"/>
      <c r="B161" s="37"/>
      <c r="C161" s="38"/>
      <c r="D161" s="37"/>
      <c r="E161" s="37"/>
      <c r="F161" s="37"/>
      <c r="G161" s="37"/>
      <c r="H161" s="37"/>
      <c r="I161" s="37"/>
      <c r="J161" s="75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>
      <c r="A162" s="37"/>
      <c r="B162" s="37"/>
      <c r="C162" s="38"/>
      <c r="D162" s="37"/>
      <c r="E162" s="37"/>
      <c r="F162" s="37"/>
      <c r="G162" s="37"/>
      <c r="H162" s="37"/>
      <c r="I162" s="37"/>
      <c r="J162" s="75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>
      <c r="A163" s="37"/>
      <c r="B163" s="37"/>
      <c r="C163" s="38"/>
      <c r="D163" s="37"/>
      <c r="E163" s="37"/>
      <c r="F163" s="37"/>
      <c r="G163" s="37"/>
      <c r="H163" s="37"/>
      <c r="I163" s="37"/>
      <c r="J163" s="75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>
      <c r="A164" s="37"/>
      <c r="B164" s="37"/>
      <c r="C164" s="38"/>
      <c r="D164" s="37"/>
      <c r="E164" s="37"/>
      <c r="F164" s="37"/>
      <c r="G164" s="37"/>
      <c r="H164" s="37"/>
      <c r="I164" s="37"/>
      <c r="J164" s="75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</row>
  </sheetData>
  <autoFilter ref="A72:K117" xr:uid="{00000000-0001-0000-0400-000000000000}">
    <filterColumn colId="0" showButton="0"/>
    <filterColumn colId="1" showButton="0"/>
    <filterColumn colId="2" showButton="0"/>
    <filterColumn colId="3" showButton="0"/>
    <filterColumn colId="5">
      <filters>
        <filter val="101.784,46"/>
        <filter val="101.984,11"/>
        <filter val="11.830,86"/>
        <filter val="122.922,64"/>
        <filter val="123.704,09"/>
        <filter val="13.796,48"/>
        <filter val="135.796,02"/>
        <filter val="156.685,10"/>
        <filter val="178.053,05"/>
        <filter val="2.478.317,85"/>
        <filter val="2.499.685,80"/>
        <filter val="2.520.574,88"/>
        <filter val="2.532.666,81"/>
        <filter val="2.533.378,26"/>
        <filter val="2.582.236,24"/>
        <filter val="2.622.737,51"/>
        <filter val="2.644.540,04"/>
        <filter val="2.656.370,90"/>
        <filter val="22.665,66"/>
        <filter val="24.193,12"/>
        <filter val="24.636,58"/>
        <filter val="27.346,62"/>
        <filter val="272.346,53"/>
        <filter val="28.034.218,13"/>
        <filter val="28.775,53"/>
        <filter val="28.824,80"/>
        <filter val="33.633,39"/>
        <filter val="34.658,56"/>
        <filter val="60.253,66"/>
        <filter val="62.168,27"/>
        <filter val="64.092,24"/>
        <filter val="74.134,66"/>
        <filter val="76.199,10"/>
        <filter val="77.366,90"/>
        <filter val="79.623,44"/>
        <filter val="82.534,82"/>
        <filter val="83.542,23"/>
        <filter val="9.105,33"/>
        <filter val="90.000,00"/>
        <filter val="90.884,21"/>
      </filters>
    </filterColumn>
  </autoFilter>
  <mergeCells count="87">
    <mergeCell ref="A91:E91"/>
    <mergeCell ref="A92:E92"/>
    <mergeCell ref="A112:E112"/>
    <mergeCell ref="A113:E113"/>
    <mergeCell ref="A103:E103"/>
    <mergeCell ref="A111:E111"/>
    <mergeCell ref="A106:E106"/>
    <mergeCell ref="A107:E107"/>
    <mergeCell ref="A108:E108"/>
    <mergeCell ref="A109:E109"/>
    <mergeCell ref="A110:E110"/>
    <mergeCell ref="A99:E99"/>
    <mergeCell ref="A100:E100"/>
    <mergeCell ref="A101:E101"/>
    <mergeCell ref="A102:E102"/>
    <mergeCell ref="A105:E105"/>
    <mergeCell ref="A122:H122"/>
    <mergeCell ref="D126:F126"/>
    <mergeCell ref="I126:L126"/>
    <mergeCell ref="D127:F127"/>
    <mergeCell ref="I127:L127"/>
    <mergeCell ref="A115:E115"/>
    <mergeCell ref="A116:E116"/>
    <mergeCell ref="A117:H117"/>
    <mergeCell ref="A119:K120"/>
    <mergeCell ref="A114:E114"/>
    <mergeCell ref="A94:E94"/>
    <mergeCell ref="A95:E95"/>
    <mergeCell ref="A96:E96"/>
    <mergeCell ref="A97:E97"/>
    <mergeCell ref="A98:E98"/>
    <mergeCell ref="A86:E86"/>
    <mergeCell ref="A87:E87"/>
    <mergeCell ref="A88:E88"/>
    <mergeCell ref="A89:E89"/>
    <mergeCell ref="A90:E90"/>
    <mergeCell ref="A79:E79"/>
    <mergeCell ref="A80:E80"/>
    <mergeCell ref="A81:E81"/>
    <mergeCell ref="A84:E84"/>
    <mergeCell ref="A85:E85"/>
    <mergeCell ref="A82:E82"/>
    <mergeCell ref="A74:E74"/>
    <mergeCell ref="A75:E75"/>
    <mergeCell ref="A76:E76"/>
    <mergeCell ref="A77:E77"/>
    <mergeCell ref="A78:E78"/>
    <mergeCell ref="A68:E68"/>
    <mergeCell ref="A69:E69"/>
    <mergeCell ref="A71:K71"/>
    <mergeCell ref="A72:E72"/>
    <mergeCell ref="A73:E73"/>
    <mergeCell ref="A62:E62"/>
    <mergeCell ref="A63:E64"/>
    <mergeCell ref="A65:E65"/>
    <mergeCell ref="A66:E66"/>
    <mergeCell ref="A67:E67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93:E93"/>
    <mergeCell ref="A83:E83"/>
    <mergeCell ref="A104:E104"/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</mergeCells>
  <pageMargins left="0.51180555555555596" right="0.51180555555555596" top="0.63472222222222197" bottom="0.78749999999999998" header="0.511811023622047" footer="0.31527777777777799"/>
  <pageSetup paperSize="9" scale="38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tabColor theme="9" tint="-0.499984740745262"/>
    <pageSetUpPr fitToPage="1"/>
  </sheetPr>
  <dimension ref="A1:V141"/>
  <sheetViews>
    <sheetView zoomScaleNormal="100" workbookViewId="0">
      <selection activeCell="H23" sqref="H23"/>
    </sheetView>
  </sheetViews>
  <sheetFormatPr defaultColWidth="8.7109375" defaultRowHeight="15"/>
  <cols>
    <col min="1" max="1" width="9.7109375" style="1" customWidth="1"/>
    <col min="2" max="2" width="14.28515625" style="1" customWidth="1"/>
    <col min="3" max="3" width="14" style="2" customWidth="1"/>
    <col min="4" max="7" width="14" style="1" customWidth="1"/>
    <col min="8" max="8" width="17.28515625" style="1" customWidth="1"/>
    <col min="9" max="9" width="16.5703125" style="1" customWidth="1"/>
    <col min="10" max="10" width="14" style="1" customWidth="1"/>
    <col min="11" max="11" width="16.5703125" style="1" customWidth="1"/>
    <col min="12" max="22" width="16.140625" style="1" customWidth="1"/>
  </cols>
  <sheetData>
    <row r="1" spans="1:22" ht="26.25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</row>
    <row r="2" spans="1:22" ht="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spans="1:22">
      <c r="A3" s="366" t="s">
        <v>260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4" spans="1:22" ht="8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spans="1:22">
      <c r="A5" s="367" t="s">
        <v>1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</row>
    <row r="6" spans="1:22">
      <c r="A6" s="368" t="s">
        <v>2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4"/>
      <c r="P6" s="4"/>
      <c r="Q6" s="4"/>
      <c r="R6" s="4"/>
      <c r="S6" s="4"/>
      <c r="T6" s="4"/>
      <c r="U6" s="4"/>
      <c r="V6" s="4"/>
    </row>
    <row r="7" spans="1:22" ht="6.75" customHeight="1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4"/>
      <c r="P7" s="4"/>
      <c r="Q7" s="4"/>
      <c r="R7" s="4"/>
      <c r="S7" s="4"/>
      <c r="T7" s="4"/>
      <c r="U7" s="4"/>
      <c r="V7" s="4"/>
    </row>
    <row r="8" spans="1:22">
      <c r="A8" s="367" t="s">
        <v>117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</row>
    <row r="9" spans="1:22">
      <c r="A9" s="368" t="s">
        <v>118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4"/>
      <c r="P9" s="4"/>
      <c r="Q9" s="4"/>
      <c r="R9" s="4"/>
      <c r="S9" s="4"/>
      <c r="T9" s="4"/>
      <c r="U9" s="4"/>
      <c r="V9" s="4"/>
    </row>
    <row r="10" spans="1:22" ht="8.25" customHeight="1">
      <c r="A10" s="369"/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4"/>
      <c r="P10" s="4"/>
      <c r="Q10" s="4"/>
      <c r="R10" s="4"/>
      <c r="S10" s="4"/>
      <c r="T10" s="4"/>
      <c r="U10" s="4"/>
      <c r="V10" s="4"/>
    </row>
    <row r="11" spans="1:22">
      <c r="A11" s="367" t="s">
        <v>119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</row>
    <row r="12" spans="1:22" ht="9" customHeight="1">
      <c r="A12" s="36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4"/>
      <c r="P12" s="4"/>
      <c r="Q12" s="4"/>
      <c r="R12" s="4"/>
      <c r="S12" s="4"/>
      <c r="T12" s="4"/>
      <c r="U12" s="4"/>
      <c r="V12" s="4"/>
    </row>
    <row r="13" spans="1:22" ht="15.75" customHeight="1">
      <c r="A13" s="370" t="s">
        <v>120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</row>
    <row r="14" spans="1:22" ht="32.25" customHeight="1">
      <c r="A14" s="370" t="s">
        <v>275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</row>
    <row r="15" spans="1:22" ht="7.5" customHeight="1">
      <c r="A15" s="371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5"/>
      <c r="Q15" s="5"/>
      <c r="R15" s="5"/>
      <c r="S15" s="5"/>
      <c r="T15" s="5"/>
      <c r="U15" s="5"/>
      <c r="V15" s="5"/>
    </row>
    <row r="16" spans="1:22" ht="15.75" customHeight="1">
      <c r="A16" s="370" t="s">
        <v>121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</row>
    <row r="17" spans="1:22" ht="25.5" customHeight="1">
      <c r="A17" s="370" t="s">
        <v>8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spans="1:22" ht="15.75" customHeight="1">
      <c r="A18" s="372" t="s">
        <v>9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</row>
    <row r="19" spans="1:22" ht="15.75" customHeight="1">
      <c r="A19" s="373" t="s">
        <v>10</v>
      </c>
      <c r="B19" s="6"/>
      <c r="C19" s="374" t="s">
        <v>11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</row>
    <row r="20" spans="1:22" ht="94.5" customHeight="1">
      <c r="A20" s="373"/>
      <c r="B20" s="375" t="s">
        <v>12</v>
      </c>
      <c r="C20" s="376" t="s">
        <v>13</v>
      </c>
      <c r="D20" s="376" t="s">
        <v>14</v>
      </c>
      <c r="E20" s="376"/>
      <c r="F20" s="376"/>
      <c r="G20" s="376" t="s">
        <v>15</v>
      </c>
      <c r="H20" s="376"/>
      <c r="I20" s="376"/>
      <c r="J20" s="7" t="s">
        <v>16</v>
      </c>
      <c r="K20" s="376" t="s">
        <v>17</v>
      </c>
      <c r="L20" s="376"/>
      <c r="M20" s="376"/>
      <c r="N20" s="376"/>
      <c r="O20" s="376" t="s">
        <v>18</v>
      </c>
      <c r="P20" s="376"/>
      <c r="Q20" s="7" t="s">
        <v>19</v>
      </c>
      <c r="R20" s="376" t="s">
        <v>20</v>
      </c>
      <c r="S20" s="376"/>
      <c r="T20" s="376" t="s">
        <v>21</v>
      </c>
      <c r="U20" s="376"/>
      <c r="V20" s="376" t="s">
        <v>22</v>
      </c>
    </row>
    <row r="21" spans="1:22" ht="42.75" customHeight="1" thickBot="1">
      <c r="A21" s="373"/>
      <c r="B21" s="375"/>
      <c r="C21" s="376"/>
      <c r="D21" s="8" t="s">
        <v>23</v>
      </c>
      <c r="E21" s="8" t="s">
        <v>24</v>
      </c>
      <c r="F21" s="8" t="s">
        <v>25</v>
      </c>
      <c r="G21" s="8" t="s">
        <v>23</v>
      </c>
      <c r="H21" s="8" t="s">
        <v>24</v>
      </c>
      <c r="I21" s="8" t="s">
        <v>25</v>
      </c>
      <c r="J21" s="8" t="s">
        <v>23</v>
      </c>
      <c r="K21" s="8" t="s">
        <v>26</v>
      </c>
      <c r="L21" s="8" t="s">
        <v>23</v>
      </c>
      <c r="M21" s="8" t="s">
        <v>24</v>
      </c>
      <c r="N21" s="8" t="s">
        <v>25</v>
      </c>
      <c r="O21" s="8" t="s">
        <v>23</v>
      </c>
      <c r="P21" s="8" t="s">
        <v>24</v>
      </c>
      <c r="Q21" s="8"/>
      <c r="R21" s="8" t="s">
        <v>23</v>
      </c>
      <c r="S21" s="8" t="s">
        <v>24</v>
      </c>
      <c r="T21" s="8" t="s">
        <v>23</v>
      </c>
      <c r="U21" s="8" t="s">
        <v>27</v>
      </c>
      <c r="V21" s="376"/>
    </row>
    <row r="22" spans="1:22" ht="15.75" thickBot="1">
      <c r="A22" s="9" t="s">
        <v>28</v>
      </c>
      <c r="B22" s="356">
        <v>5809797.4900000002</v>
      </c>
      <c r="C22" s="335">
        <v>5796228.2699999996</v>
      </c>
      <c r="D22" s="335">
        <v>40904412.649999999</v>
      </c>
      <c r="E22" s="335"/>
      <c r="F22" s="335"/>
      <c r="G22" s="335">
        <v>11412594.42</v>
      </c>
      <c r="H22" s="335"/>
      <c r="I22" s="335"/>
      <c r="J22" s="335">
        <v>51491.1</v>
      </c>
      <c r="K22" s="9" t="s">
        <v>28</v>
      </c>
      <c r="L22" s="337">
        <v>5707797.21</v>
      </c>
      <c r="M22" s="337"/>
      <c r="N22" s="337"/>
      <c r="O22" s="338"/>
      <c r="P22" s="338"/>
      <c r="Q22" s="338"/>
      <c r="R22" s="337">
        <v>117000.26</v>
      </c>
      <c r="S22" s="337"/>
      <c r="T22" s="337"/>
      <c r="U22" s="338"/>
      <c r="V22" s="337">
        <f t="shared" ref="V22:V51" si="0">L22+M22+N22+R22+S22+T22+U22</f>
        <v>5824797.4699999997</v>
      </c>
    </row>
    <row r="23" spans="1:22" ht="15.75" thickBot="1">
      <c r="A23" s="9" t="s">
        <v>29</v>
      </c>
      <c r="B23" s="335">
        <v>5809797.5300000003</v>
      </c>
      <c r="C23" s="335">
        <v>5796228.3099999996</v>
      </c>
      <c r="D23" s="335"/>
      <c r="E23" s="335">
        <v>28750</v>
      </c>
      <c r="F23" s="335"/>
      <c r="G23" s="335">
        <v>5803242.9500000002</v>
      </c>
      <c r="H23" s="335"/>
      <c r="I23" s="335"/>
      <c r="J23" s="335">
        <v>45387.97</v>
      </c>
      <c r="K23" s="9" t="s">
        <v>29</v>
      </c>
      <c r="L23" s="337">
        <v>5736242.9500000002</v>
      </c>
      <c r="M23" s="337"/>
      <c r="N23" s="337"/>
      <c r="O23" s="338"/>
      <c r="P23" s="338"/>
      <c r="Q23" s="338"/>
      <c r="R23" s="337"/>
      <c r="S23" s="337"/>
      <c r="T23" s="337"/>
      <c r="U23" s="338"/>
      <c r="V23" s="337">
        <f t="shared" si="0"/>
        <v>5736242.9500000002</v>
      </c>
    </row>
    <row r="24" spans="1:22" ht="15.75" thickBot="1">
      <c r="A24" s="9" t="s">
        <v>29</v>
      </c>
      <c r="B24" s="335"/>
      <c r="C24" s="335"/>
      <c r="D24" s="335"/>
      <c r="E24" s="335"/>
      <c r="F24" s="335"/>
      <c r="G24" s="335"/>
      <c r="H24" s="335"/>
      <c r="I24" s="335"/>
      <c r="J24" s="335"/>
      <c r="K24" s="9" t="s">
        <v>28</v>
      </c>
      <c r="L24" s="337">
        <v>32000</v>
      </c>
      <c r="M24" s="337"/>
      <c r="N24" s="337"/>
      <c r="O24" s="338"/>
      <c r="P24" s="338"/>
      <c r="Q24" s="338"/>
      <c r="R24" s="337">
        <v>42828.58</v>
      </c>
      <c r="S24" s="337"/>
      <c r="T24" s="337">
        <v>132730.12</v>
      </c>
      <c r="U24" s="338"/>
      <c r="V24" s="337">
        <f t="shared" si="0"/>
        <v>207558.7</v>
      </c>
    </row>
    <row r="25" spans="1:22" ht="15.75" thickBot="1">
      <c r="A25" s="9" t="s">
        <v>30</v>
      </c>
      <c r="B25" s="335">
        <v>5809797.5800000001</v>
      </c>
      <c r="C25" s="335">
        <v>5796228.3600000003</v>
      </c>
      <c r="D25" s="335"/>
      <c r="E25" s="335"/>
      <c r="F25" s="335"/>
      <c r="G25" s="335">
        <v>18508.900000000001</v>
      </c>
      <c r="H25" s="335"/>
      <c r="I25" s="335"/>
      <c r="J25" s="335">
        <v>45626.23</v>
      </c>
      <c r="K25" s="9" t="s">
        <v>30</v>
      </c>
      <c r="L25" s="337">
        <v>5739797.21</v>
      </c>
      <c r="M25" s="337"/>
      <c r="N25" s="337"/>
      <c r="O25" s="338"/>
      <c r="P25" s="338"/>
      <c r="Q25" s="338"/>
      <c r="R25" s="338"/>
      <c r="S25" s="338"/>
      <c r="T25" s="338"/>
      <c r="U25" s="338"/>
      <c r="V25" s="337">
        <f t="shared" si="0"/>
        <v>5739797.21</v>
      </c>
    </row>
    <row r="26" spans="1:22" ht="15.75" thickBot="1">
      <c r="A26" s="9" t="s">
        <v>30</v>
      </c>
      <c r="B26" s="335"/>
      <c r="C26" s="335"/>
      <c r="D26" s="335"/>
      <c r="E26" s="335"/>
      <c r="F26" s="335"/>
      <c r="G26" s="335"/>
      <c r="H26" s="335"/>
      <c r="I26" s="335"/>
      <c r="J26" s="335"/>
      <c r="K26" s="9" t="s">
        <v>28</v>
      </c>
      <c r="L26" s="337">
        <v>18508.900000000001</v>
      </c>
      <c r="M26" s="337"/>
      <c r="N26" s="337"/>
      <c r="O26" s="338"/>
      <c r="P26" s="338"/>
      <c r="Q26" s="338"/>
      <c r="R26" s="338"/>
      <c r="S26" s="338"/>
      <c r="T26" s="338"/>
      <c r="U26" s="338"/>
      <c r="V26" s="337">
        <f t="shared" si="0"/>
        <v>18508.900000000001</v>
      </c>
    </row>
    <row r="27" spans="1:22" ht="15.75" thickBot="1">
      <c r="A27" s="9" t="s">
        <v>31</v>
      </c>
      <c r="B27" s="335">
        <v>5823455.1500000004</v>
      </c>
      <c r="C27" s="335">
        <v>5809885.9299999997</v>
      </c>
      <c r="D27" s="335"/>
      <c r="E27" s="335">
        <v>26410</v>
      </c>
      <c r="F27" s="335"/>
      <c r="G27" s="335">
        <v>11376110.689999999</v>
      </c>
      <c r="H27" s="335">
        <v>55160</v>
      </c>
      <c r="I27" s="335"/>
      <c r="J27" s="335">
        <v>177339.58</v>
      </c>
      <c r="K27" s="9" t="s">
        <v>29</v>
      </c>
      <c r="L27" s="337">
        <v>28166.29</v>
      </c>
      <c r="M27" s="337"/>
      <c r="N27" s="337"/>
      <c r="O27" s="338"/>
      <c r="P27" s="338"/>
      <c r="Q27" s="338"/>
      <c r="R27" s="338"/>
      <c r="S27" s="338"/>
      <c r="T27" s="338"/>
      <c r="U27" s="338"/>
      <c r="V27" s="337">
        <f t="shared" si="0"/>
        <v>28166.29</v>
      </c>
    </row>
    <row r="28" spans="1:22" ht="15.75" thickBot="1">
      <c r="A28" s="9" t="s">
        <v>31</v>
      </c>
      <c r="B28" s="335"/>
      <c r="C28" s="335"/>
      <c r="D28" s="335"/>
      <c r="E28" s="335"/>
      <c r="F28" s="335"/>
      <c r="G28" s="335"/>
      <c r="H28" s="335"/>
      <c r="I28" s="335"/>
      <c r="J28" s="335"/>
      <c r="K28" s="9" t="s">
        <v>31</v>
      </c>
      <c r="L28" s="337">
        <v>5608147.1900000004</v>
      </c>
      <c r="M28" s="336">
        <v>55160</v>
      </c>
      <c r="N28" s="337"/>
      <c r="O28" s="338"/>
      <c r="P28" s="338"/>
      <c r="Q28" s="338"/>
      <c r="R28" s="338"/>
      <c r="S28" s="338"/>
      <c r="T28" s="338"/>
      <c r="U28" s="338"/>
      <c r="V28" s="337">
        <f t="shared" si="0"/>
        <v>5663307.1900000004</v>
      </c>
    </row>
    <row r="29" spans="1:22" ht="15.75" thickBot="1">
      <c r="A29" s="9" t="s">
        <v>32</v>
      </c>
      <c r="B29" s="335">
        <v>5823455.1500000004</v>
      </c>
      <c r="C29" s="335">
        <v>5809885.9299999997</v>
      </c>
      <c r="D29" s="335"/>
      <c r="E29" s="335"/>
      <c r="F29" s="335"/>
      <c r="G29" s="335">
        <v>5764170.9799999995</v>
      </c>
      <c r="H29" s="335"/>
      <c r="I29" s="335"/>
      <c r="J29" s="335">
        <v>46065.24</v>
      </c>
      <c r="K29" s="9" t="s">
        <v>32</v>
      </c>
      <c r="L29" s="336">
        <v>5739797.21</v>
      </c>
      <c r="M29" s="337"/>
      <c r="N29" s="337"/>
      <c r="O29" s="338"/>
      <c r="P29" s="338"/>
      <c r="Q29" s="338"/>
      <c r="R29" s="336"/>
      <c r="S29" s="338"/>
      <c r="T29" s="338"/>
      <c r="U29" s="338"/>
      <c r="V29" s="337">
        <f t="shared" si="0"/>
        <v>5739797.21</v>
      </c>
    </row>
    <row r="30" spans="1:22" ht="15.75" thickBot="1">
      <c r="A30" s="9" t="s">
        <v>32</v>
      </c>
      <c r="B30" s="335"/>
      <c r="C30" s="335"/>
      <c r="D30" s="335"/>
      <c r="E30" s="335"/>
      <c r="F30" s="335"/>
      <c r="G30" s="335"/>
      <c r="H30" s="335"/>
      <c r="I30" s="335"/>
      <c r="J30" s="335"/>
      <c r="K30" s="9" t="s">
        <v>30</v>
      </c>
      <c r="L30" s="336">
        <v>24373.77</v>
      </c>
      <c r="M30" s="337"/>
      <c r="N30" s="337"/>
      <c r="O30" s="338"/>
      <c r="P30" s="338"/>
      <c r="Q30" s="338"/>
      <c r="R30" s="336"/>
      <c r="S30" s="338"/>
      <c r="T30" s="338"/>
      <c r="U30" s="338"/>
      <c r="V30" s="337">
        <f t="shared" si="0"/>
        <v>24373.77</v>
      </c>
    </row>
    <row r="31" spans="1:22" ht="15.75" thickBot="1">
      <c r="A31" s="9" t="s">
        <v>33</v>
      </c>
      <c r="B31" s="335">
        <v>5823301.5</v>
      </c>
      <c r="C31" s="335">
        <v>5809732.2800000003</v>
      </c>
      <c r="D31" s="335">
        <v>13657.94</v>
      </c>
      <c r="E31" s="335">
        <v>317000</v>
      </c>
      <c r="F31" s="335"/>
      <c r="G31" s="335">
        <v>13657.94</v>
      </c>
      <c r="H31" s="335">
        <v>317000</v>
      </c>
      <c r="I31" s="335"/>
      <c r="J31" s="335">
        <v>47013.9</v>
      </c>
      <c r="K31" s="16">
        <v>45444</v>
      </c>
      <c r="L31" s="337">
        <v>5739797.21</v>
      </c>
      <c r="M31" s="337">
        <v>317000</v>
      </c>
      <c r="N31" s="337"/>
      <c r="O31" s="338"/>
      <c r="P31" s="338"/>
      <c r="Q31" s="338"/>
      <c r="R31" s="338"/>
      <c r="S31" s="338"/>
      <c r="T31" s="338"/>
      <c r="U31" s="338"/>
      <c r="V31" s="337">
        <f t="shared" si="0"/>
        <v>6056797.21</v>
      </c>
    </row>
    <row r="32" spans="1:22" ht="15.75" thickBot="1">
      <c r="A32" s="9" t="s">
        <v>33</v>
      </c>
      <c r="B32" s="335"/>
      <c r="C32" s="335"/>
      <c r="D32" s="335"/>
      <c r="E32" s="335"/>
      <c r="F32" s="335"/>
      <c r="G32" s="335"/>
      <c r="H32" s="335"/>
      <c r="I32" s="335"/>
      <c r="J32" s="335"/>
      <c r="K32" s="9" t="s">
        <v>32</v>
      </c>
      <c r="L32" s="337">
        <v>13657.94</v>
      </c>
      <c r="M32" s="337"/>
      <c r="N32" s="337"/>
      <c r="O32" s="338"/>
      <c r="P32" s="338"/>
      <c r="Q32" s="338"/>
      <c r="R32" s="338"/>
      <c r="S32" s="338"/>
      <c r="T32" s="338"/>
      <c r="U32" s="338"/>
      <c r="V32" s="337">
        <f t="shared" si="0"/>
        <v>13657.94</v>
      </c>
    </row>
    <row r="33" spans="1:22" ht="15.75" thickBot="1">
      <c r="A33" s="9" t="s">
        <v>34</v>
      </c>
      <c r="B33" s="335">
        <v>5823301.5</v>
      </c>
      <c r="C33" s="335">
        <v>5809732.2800000003</v>
      </c>
      <c r="D33" s="335">
        <v>28021532.739999998</v>
      </c>
      <c r="E33" s="335">
        <v>918630.8</v>
      </c>
      <c r="F33" s="335"/>
      <c r="G33" s="335">
        <v>6143289</v>
      </c>
      <c r="H33" s="335">
        <v>447490.26</v>
      </c>
      <c r="I33" s="335"/>
      <c r="J33" s="335">
        <v>48382.270000000004</v>
      </c>
      <c r="K33" s="9" t="s">
        <v>34</v>
      </c>
      <c r="L33" s="337">
        <v>5739797.21</v>
      </c>
      <c r="M33" s="337">
        <v>447490.26</v>
      </c>
      <c r="N33" s="337"/>
      <c r="O33" s="338"/>
      <c r="P33" s="338"/>
      <c r="Q33" s="338"/>
      <c r="R33" s="338"/>
      <c r="S33" s="338"/>
      <c r="T33" s="338"/>
      <c r="U33" s="338"/>
      <c r="V33" s="337">
        <f t="shared" si="0"/>
        <v>6187287.4699999997</v>
      </c>
    </row>
    <row r="34" spans="1:22" ht="15.75" thickBot="1">
      <c r="A34" s="9" t="s">
        <v>34</v>
      </c>
      <c r="B34" s="335"/>
      <c r="C34" s="335"/>
      <c r="D34" s="335"/>
      <c r="E34" s="335"/>
      <c r="F34" s="335"/>
      <c r="G34" s="335"/>
      <c r="H34" s="335"/>
      <c r="I34" s="335"/>
      <c r="J34" s="335"/>
      <c r="K34" s="16">
        <v>45444</v>
      </c>
      <c r="L34" s="337">
        <v>13504.29</v>
      </c>
      <c r="M34" s="337"/>
      <c r="N34" s="337"/>
      <c r="O34" s="338"/>
      <c r="P34" s="338"/>
      <c r="Q34" s="338"/>
      <c r="R34" s="338"/>
      <c r="S34" s="338"/>
      <c r="T34" s="338"/>
      <c r="U34" s="338"/>
      <c r="V34" s="337">
        <f t="shared" si="0"/>
        <v>13504.29</v>
      </c>
    </row>
    <row r="35" spans="1:22" ht="15.75" thickBot="1">
      <c r="A35" s="9" t="s">
        <v>34</v>
      </c>
      <c r="B35" s="335"/>
      <c r="C35" s="335"/>
      <c r="D35" s="335"/>
      <c r="E35" s="335"/>
      <c r="F35" s="335"/>
      <c r="G35" s="335"/>
      <c r="H35" s="335"/>
      <c r="I35" s="335"/>
      <c r="J35" s="335"/>
      <c r="K35" s="9" t="s">
        <v>32</v>
      </c>
      <c r="L35" s="337">
        <v>23934.76</v>
      </c>
      <c r="M35" s="337"/>
      <c r="N35" s="337"/>
      <c r="O35" s="338"/>
      <c r="P35" s="338"/>
      <c r="Q35" s="338"/>
      <c r="R35" s="338"/>
      <c r="S35" s="338"/>
      <c r="T35" s="338"/>
      <c r="U35" s="338"/>
      <c r="V35" s="337">
        <f t="shared" si="0"/>
        <v>23934.76</v>
      </c>
    </row>
    <row r="36" spans="1:22" ht="15.75" thickBot="1">
      <c r="A36" s="9" t="s">
        <v>34</v>
      </c>
      <c r="B36" s="335"/>
      <c r="C36" s="335"/>
      <c r="D36" s="335"/>
      <c r="E36" s="335"/>
      <c r="F36" s="335"/>
      <c r="G36" s="335"/>
      <c r="H36" s="335"/>
      <c r="I36" s="335"/>
      <c r="J36" s="335"/>
      <c r="K36" s="9" t="s">
        <v>31</v>
      </c>
      <c r="L36" s="337">
        <v>24310.44</v>
      </c>
      <c r="M36" s="337"/>
      <c r="N36" s="337"/>
      <c r="O36" s="338"/>
      <c r="P36" s="338"/>
      <c r="Q36" s="338"/>
      <c r="R36" s="338"/>
      <c r="S36" s="338"/>
      <c r="T36" s="338"/>
      <c r="U36" s="338"/>
      <c r="V36" s="337">
        <f t="shared" si="0"/>
        <v>24310.44</v>
      </c>
    </row>
    <row r="37" spans="1:22" ht="15.75" thickBot="1">
      <c r="A37" s="9" t="s">
        <v>35</v>
      </c>
      <c r="B37" s="335">
        <v>5825578.3799999999</v>
      </c>
      <c r="C37" s="335">
        <v>5812009.1600000001</v>
      </c>
      <c r="D37" s="335">
        <v>2013504.29</v>
      </c>
      <c r="E37" s="335">
        <v>383179.8</v>
      </c>
      <c r="F37" s="335"/>
      <c r="G37" s="345">
        <v>11057787.189999999</v>
      </c>
      <c r="H37" s="335">
        <v>854320.34</v>
      </c>
      <c r="I37" s="335"/>
      <c r="J37" s="335">
        <v>44462.92</v>
      </c>
      <c r="K37" s="16">
        <v>45505</v>
      </c>
      <c r="L37" s="337">
        <v>5689797.21</v>
      </c>
      <c r="M37" s="337">
        <v>854320.34</v>
      </c>
      <c r="N37" s="337"/>
      <c r="O37" s="338"/>
      <c r="P37" s="338"/>
      <c r="Q37" s="338"/>
      <c r="R37" s="338"/>
      <c r="S37" s="338"/>
      <c r="T37" s="338"/>
      <c r="U37" s="338"/>
      <c r="V37" s="337">
        <f t="shared" si="0"/>
        <v>6544117.5499999998</v>
      </c>
    </row>
    <row r="38" spans="1:22" ht="15.75" thickBot="1">
      <c r="A38" s="9" t="s">
        <v>35</v>
      </c>
      <c r="B38" s="335"/>
      <c r="C38" s="335"/>
      <c r="D38" s="335"/>
      <c r="E38" s="335"/>
      <c r="F38" s="335"/>
      <c r="G38" s="335"/>
      <c r="H38" s="335"/>
      <c r="I38" s="335"/>
      <c r="J38" s="335"/>
      <c r="K38" s="16">
        <v>45474</v>
      </c>
      <c r="L38" s="337">
        <v>13504.29</v>
      </c>
      <c r="M38" s="337"/>
      <c r="N38" s="337"/>
      <c r="O38" s="338"/>
      <c r="P38" s="338"/>
      <c r="Q38" s="338"/>
      <c r="R38" s="338"/>
      <c r="S38" s="338"/>
      <c r="T38" s="338"/>
      <c r="U38" s="338"/>
      <c r="V38" s="337">
        <f t="shared" si="0"/>
        <v>13504.29</v>
      </c>
    </row>
    <row r="39" spans="1:22" ht="15.75" thickBot="1">
      <c r="A39" s="9" t="s">
        <v>36</v>
      </c>
      <c r="B39" s="335">
        <v>7825578.3799999999</v>
      </c>
      <c r="C39" s="335">
        <v>7812009.1600000001</v>
      </c>
      <c r="D39" s="335">
        <v>15781.17</v>
      </c>
      <c r="E39" s="335">
        <v>725547.5</v>
      </c>
      <c r="F39" s="335"/>
      <c r="G39" s="335">
        <v>2015781.17</v>
      </c>
      <c r="H39" s="345">
        <v>725547.5</v>
      </c>
      <c r="I39" s="335"/>
      <c r="J39" s="335">
        <v>43290.41</v>
      </c>
      <c r="K39" s="45" t="s">
        <v>35</v>
      </c>
      <c r="L39" s="336">
        <v>15781.17</v>
      </c>
      <c r="M39" s="337"/>
      <c r="N39" s="337"/>
      <c r="O39" s="338"/>
      <c r="P39" s="338"/>
      <c r="Q39" s="338"/>
      <c r="R39" s="338"/>
      <c r="S39" s="338"/>
      <c r="T39" s="338"/>
      <c r="U39" s="338"/>
      <c r="V39" s="337">
        <f t="shared" si="0"/>
        <v>15781.17</v>
      </c>
    </row>
    <row r="40" spans="1:22" ht="15.75" thickBot="1">
      <c r="A40" s="9" t="s">
        <v>36</v>
      </c>
      <c r="B40" s="335"/>
      <c r="C40" s="335"/>
      <c r="D40" s="335"/>
      <c r="E40" s="335"/>
      <c r="F40" s="335"/>
      <c r="G40" s="335"/>
      <c r="H40" s="345"/>
      <c r="I40" s="335"/>
      <c r="J40" s="335"/>
      <c r="K40" s="45" t="s">
        <v>36</v>
      </c>
      <c r="L40" s="336">
        <v>7696227.9900000002</v>
      </c>
      <c r="M40" s="336">
        <v>725547.5</v>
      </c>
      <c r="N40" s="337"/>
      <c r="O40" s="338"/>
      <c r="P40" s="338"/>
      <c r="Q40" s="338"/>
      <c r="R40" s="338"/>
      <c r="S40" s="338"/>
      <c r="T40" s="338"/>
      <c r="U40" s="338"/>
      <c r="V40" s="337">
        <f t="shared" si="0"/>
        <v>8421775.4900000002</v>
      </c>
    </row>
    <row r="41" spans="1:22" ht="15.75" thickBot="1">
      <c r="A41" s="9" t="s">
        <v>37</v>
      </c>
      <c r="B41" s="335">
        <v>5825225.0700000003</v>
      </c>
      <c r="C41" s="335">
        <v>5811655.8500000006</v>
      </c>
      <c r="D41" s="335">
        <v>29440.080000000002</v>
      </c>
      <c r="E41" s="335">
        <v>166805.75</v>
      </c>
      <c r="F41" s="335"/>
      <c r="G41" s="335">
        <v>11233109.609999999</v>
      </c>
      <c r="H41" s="345">
        <v>129771.37</v>
      </c>
      <c r="I41" s="339"/>
      <c r="J41" s="335">
        <v>359474.87</v>
      </c>
      <c r="K41" s="9" t="s">
        <v>37</v>
      </c>
      <c r="L41" s="336">
        <v>5387300.6299999999</v>
      </c>
      <c r="M41" s="336">
        <v>129771.37</v>
      </c>
      <c r="N41" s="337"/>
      <c r="O41" s="338"/>
      <c r="P41" s="338"/>
      <c r="Q41" s="338"/>
      <c r="R41" s="338"/>
      <c r="S41" s="338"/>
      <c r="T41" s="338"/>
      <c r="U41" s="338"/>
      <c r="V41" s="337">
        <f t="shared" si="0"/>
        <v>5517072</v>
      </c>
    </row>
    <row r="42" spans="1:22" ht="15.75" thickBot="1">
      <c r="A42" s="9" t="s">
        <v>37</v>
      </c>
      <c r="B42" s="335"/>
      <c r="C42" s="335"/>
      <c r="D42" s="335"/>
      <c r="E42" s="335"/>
      <c r="F42" s="335"/>
      <c r="G42" s="335"/>
      <c r="H42" s="345"/>
      <c r="I42" s="339"/>
      <c r="J42" s="335"/>
      <c r="K42" s="307" t="s">
        <v>28</v>
      </c>
      <c r="L42" s="336">
        <v>0.28000000000000003</v>
      </c>
      <c r="M42" s="336"/>
      <c r="N42" s="337"/>
      <c r="O42" s="338"/>
      <c r="P42" s="338"/>
      <c r="Q42" s="338"/>
      <c r="R42" s="338"/>
      <c r="S42" s="338"/>
      <c r="T42" s="338"/>
      <c r="U42" s="338"/>
      <c r="V42" s="337">
        <f t="shared" si="0"/>
        <v>0.28000000000000003</v>
      </c>
    </row>
    <row r="43" spans="1:22" ht="15.75" thickBot="1">
      <c r="A43" s="9" t="s">
        <v>37</v>
      </c>
      <c r="B43" s="335"/>
      <c r="C43" s="335"/>
      <c r="D43" s="335"/>
      <c r="E43" s="335"/>
      <c r="F43" s="335"/>
      <c r="G43" s="335"/>
      <c r="H43" s="345"/>
      <c r="I43" s="339"/>
      <c r="J43" s="335"/>
      <c r="K43" s="307" t="s">
        <v>29</v>
      </c>
      <c r="L43" s="336">
        <v>0.32</v>
      </c>
      <c r="M43" s="336"/>
      <c r="N43" s="337"/>
      <c r="O43" s="338"/>
      <c r="P43" s="338"/>
      <c r="Q43" s="338"/>
      <c r="R43" s="338"/>
      <c r="S43" s="338"/>
      <c r="T43" s="338"/>
      <c r="U43" s="338"/>
      <c r="V43" s="337">
        <f t="shared" si="0"/>
        <v>0.32</v>
      </c>
    </row>
    <row r="44" spans="1:22" ht="15.75" thickBot="1">
      <c r="A44" s="9" t="s">
        <v>37</v>
      </c>
      <c r="B44" s="335"/>
      <c r="C44" s="335"/>
      <c r="D44" s="335"/>
      <c r="E44" s="335"/>
      <c r="F44" s="335"/>
      <c r="G44" s="335"/>
      <c r="H44" s="345"/>
      <c r="I44" s="339"/>
      <c r="J44" s="335"/>
      <c r="K44" s="307" t="s">
        <v>30</v>
      </c>
      <c r="L44" s="336">
        <v>0.37</v>
      </c>
      <c r="M44" s="336"/>
      <c r="N44" s="337"/>
      <c r="O44" s="338"/>
      <c r="P44" s="338"/>
      <c r="Q44" s="338"/>
      <c r="R44" s="338"/>
      <c r="S44" s="338"/>
      <c r="T44" s="338"/>
      <c r="U44" s="338"/>
      <c r="V44" s="337">
        <f t="shared" si="0"/>
        <v>0.37</v>
      </c>
    </row>
    <row r="45" spans="1:22" ht="15.75" thickBot="1">
      <c r="A45" s="9" t="s">
        <v>37</v>
      </c>
      <c r="B45" s="335"/>
      <c r="C45" s="335"/>
      <c r="D45" s="335"/>
      <c r="E45" s="335"/>
      <c r="F45" s="335"/>
      <c r="G45" s="335"/>
      <c r="H45" s="345"/>
      <c r="I45" s="339"/>
      <c r="J45" s="335"/>
      <c r="K45" s="307" t="s">
        <v>31</v>
      </c>
      <c r="L45" s="336">
        <v>13657.94</v>
      </c>
      <c r="M45" s="336"/>
      <c r="N45" s="337"/>
      <c r="O45" s="338"/>
      <c r="P45" s="338"/>
      <c r="Q45" s="338"/>
      <c r="R45" s="338"/>
      <c r="S45" s="338"/>
      <c r="T45" s="338"/>
      <c r="U45" s="338"/>
      <c r="V45" s="337">
        <f t="shared" si="0"/>
        <v>13657.94</v>
      </c>
    </row>
    <row r="46" spans="1:22" ht="15.75" thickBot="1">
      <c r="A46" s="9" t="s">
        <v>37</v>
      </c>
      <c r="B46" s="335"/>
      <c r="C46" s="335"/>
      <c r="D46" s="335"/>
      <c r="E46" s="335"/>
      <c r="F46" s="335"/>
      <c r="G46" s="335"/>
      <c r="H46" s="345"/>
      <c r="I46" s="339"/>
      <c r="J46" s="335"/>
      <c r="K46" s="315" t="s">
        <v>33</v>
      </c>
      <c r="L46" s="336">
        <v>22986.1</v>
      </c>
      <c r="M46" s="336"/>
      <c r="N46" s="337"/>
      <c r="O46" s="338"/>
      <c r="P46" s="338"/>
      <c r="Q46" s="338"/>
      <c r="R46" s="338"/>
      <c r="S46" s="338"/>
      <c r="T46" s="338"/>
      <c r="U46" s="338"/>
      <c r="V46" s="337">
        <f t="shared" si="0"/>
        <v>22986.1</v>
      </c>
    </row>
    <row r="47" spans="1:22" ht="15.75" thickBot="1">
      <c r="A47" s="9" t="s">
        <v>37</v>
      </c>
      <c r="B47" s="335"/>
      <c r="C47" s="335"/>
      <c r="D47" s="335"/>
      <c r="E47" s="335"/>
      <c r="F47" s="335"/>
      <c r="G47" s="335"/>
      <c r="H47" s="345"/>
      <c r="I47" s="339"/>
      <c r="J47" s="335"/>
      <c r="K47" s="315" t="s">
        <v>34</v>
      </c>
      <c r="L47" s="336">
        <v>21617.73</v>
      </c>
      <c r="M47" s="336"/>
      <c r="N47" s="337"/>
      <c r="O47" s="338"/>
      <c r="P47" s="338"/>
      <c r="Q47" s="338"/>
      <c r="R47" s="338"/>
      <c r="S47" s="338"/>
      <c r="T47" s="338"/>
      <c r="U47" s="338"/>
      <c r="V47" s="337">
        <f t="shared" si="0"/>
        <v>21617.73</v>
      </c>
    </row>
    <row r="48" spans="1:22" ht="15.75" thickBot="1">
      <c r="A48" s="9" t="s">
        <v>37</v>
      </c>
      <c r="B48" s="335"/>
      <c r="C48" s="335"/>
      <c r="D48" s="335"/>
      <c r="E48" s="335"/>
      <c r="F48" s="335"/>
      <c r="G48" s="335"/>
      <c r="H48" s="345"/>
      <c r="I48" s="339"/>
      <c r="J48" s="335"/>
      <c r="K48" s="315" t="s">
        <v>35</v>
      </c>
      <c r="L48" s="336">
        <v>75537.08</v>
      </c>
      <c r="M48" s="336"/>
      <c r="N48" s="337"/>
      <c r="O48" s="338"/>
      <c r="P48" s="338"/>
      <c r="Q48" s="338"/>
      <c r="R48" s="338"/>
      <c r="S48" s="338"/>
      <c r="T48" s="338"/>
      <c r="U48" s="338"/>
      <c r="V48" s="337">
        <f t="shared" si="0"/>
        <v>75537.08</v>
      </c>
    </row>
    <row r="49" spans="1:22" ht="15.75" thickBot="1">
      <c r="A49" s="9" t="s">
        <v>37</v>
      </c>
      <c r="B49" s="335"/>
      <c r="C49" s="335"/>
      <c r="D49" s="335"/>
      <c r="E49" s="335"/>
      <c r="F49" s="335"/>
      <c r="G49" s="335"/>
      <c r="H49" s="345"/>
      <c r="I49" s="339"/>
      <c r="J49" s="335"/>
      <c r="K49" s="315" t="s">
        <v>36</v>
      </c>
      <c r="L49" s="336">
        <v>15781.17</v>
      </c>
      <c r="M49" s="336"/>
      <c r="N49" s="337"/>
      <c r="O49" s="338"/>
      <c r="P49" s="338"/>
      <c r="Q49" s="338"/>
      <c r="R49" s="338"/>
      <c r="S49" s="338"/>
      <c r="T49" s="338"/>
      <c r="U49" s="338"/>
      <c r="V49" s="337">
        <f t="shared" si="0"/>
        <v>15781.17</v>
      </c>
    </row>
    <row r="50" spans="1:22" ht="15.75" thickBot="1">
      <c r="A50" s="9" t="s">
        <v>38</v>
      </c>
      <c r="B50" s="335">
        <v>5809797.21</v>
      </c>
      <c r="C50" s="335">
        <v>5796227.9900000002</v>
      </c>
      <c r="D50" s="335"/>
      <c r="E50" s="335"/>
      <c r="F50" s="335"/>
      <c r="G50" s="345"/>
      <c r="H50" s="336"/>
      <c r="I50" s="339"/>
      <c r="J50" s="335"/>
      <c r="K50" s="16"/>
      <c r="L50" s="337"/>
      <c r="M50" s="337"/>
      <c r="N50" s="337"/>
      <c r="O50" s="338"/>
      <c r="P50" s="338"/>
      <c r="Q50" s="338"/>
      <c r="R50" s="338"/>
      <c r="S50" s="338"/>
      <c r="T50" s="338"/>
      <c r="U50" s="338"/>
      <c r="V50" s="337">
        <f t="shared" si="0"/>
        <v>0</v>
      </c>
    </row>
    <row r="51" spans="1:22" ht="15.75" thickBot="1">
      <c r="A51" s="17" t="s">
        <v>39</v>
      </c>
      <c r="B51" s="335">
        <v>5809797.21</v>
      </c>
      <c r="C51" s="335">
        <v>5796227.9900000002</v>
      </c>
      <c r="D51" s="335"/>
      <c r="E51" s="335"/>
      <c r="F51" s="335"/>
      <c r="G51" s="335"/>
      <c r="H51" s="338"/>
      <c r="I51" s="339"/>
      <c r="J51" s="339"/>
      <c r="K51" s="16"/>
      <c r="L51" s="337"/>
      <c r="M51" s="337"/>
      <c r="N51" s="337"/>
      <c r="O51" s="338"/>
      <c r="P51" s="338"/>
      <c r="Q51" s="338"/>
      <c r="R51" s="338"/>
      <c r="S51" s="338"/>
      <c r="T51" s="338"/>
      <c r="U51" s="338"/>
      <c r="V51" s="337">
        <f t="shared" si="0"/>
        <v>0</v>
      </c>
    </row>
    <row r="52" spans="1:22" ht="15.75" thickBot="1">
      <c r="A52" s="18"/>
      <c r="B52" s="19">
        <f t="shared" ref="B52:J52" si="1">SUM(B22:B51)</f>
        <v>71818882.150000006</v>
      </c>
      <c r="C52" s="19">
        <f t="shared" si="1"/>
        <v>71656051.50999999</v>
      </c>
      <c r="D52" s="19">
        <f t="shared" si="1"/>
        <v>70998328.870000005</v>
      </c>
      <c r="E52" s="19">
        <f t="shared" si="1"/>
        <v>2566323.85</v>
      </c>
      <c r="F52" s="19">
        <f t="shared" si="1"/>
        <v>0</v>
      </c>
      <c r="G52" s="19">
        <f t="shared" si="1"/>
        <v>64838252.849999994</v>
      </c>
      <c r="H52" s="19">
        <f t="shared" si="1"/>
        <v>2529289.4700000002</v>
      </c>
      <c r="I52" s="19">
        <f t="shared" si="1"/>
        <v>0</v>
      </c>
      <c r="J52" s="19">
        <f t="shared" si="1"/>
        <v>908534.49</v>
      </c>
      <c r="K52" s="19"/>
      <c r="L52" s="19">
        <f t="shared" ref="L52:V52" si="2">SUM(L22:L51)</f>
        <v>59142024.859999992</v>
      </c>
      <c r="M52" s="19">
        <f t="shared" si="2"/>
        <v>2529289.4700000002</v>
      </c>
      <c r="N52" s="19">
        <f t="shared" si="2"/>
        <v>0</v>
      </c>
      <c r="O52" s="19">
        <f t="shared" si="2"/>
        <v>0</v>
      </c>
      <c r="P52" s="19">
        <f t="shared" si="2"/>
        <v>0</v>
      </c>
      <c r="Q52" s="19">
        <f t="shared" si="2"/>
        <v>0</v>
      </c>
      <c r="R52" s="19">
        <f t="shared" si="2"/>
        <v>159828.84</v>
      </c>
      <c r="S52" s="19">
        <f t="shared" si="2"/>
        <v>0</v>
      </c>
      <c r="T52" s="19">
        <f t="shared" si="2"/>
        <v>132730.12</v>
      </c>
      <c r="U52" s="19">
        <f t="shared" si="2"/>
        <v>0</v>
      </c>
      <c r="V52" s="19">
        <f t="shared" si="2"/>
        <v>61963873.289999984</v>
      </c>
    </row>
    <row r="53" spans="1:22">
      <c r="A53" s="20"/>
      <c r="B53" s="20"/>
      <c r="C53" s="21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 ht="42" customHeight="1">
      <c r="A54" s="377" t="s">
        <v>40</v>
      </c>
      <c r="B54" s="377"/>
      <c r="C54" s="377"/>
      <c r="D54" s="377"/>
      <c r="E54" s="377"/>
      <c r="F54" s="20"/>
      <c r="G54" s="22"/>
      <c r="H54" s="20"/>
      <c r="I54" s="20"/>
      <c r="J54" s="20"/>
      <c r="K54" s="20"/>
      <c r="L54" s="316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 ht="15" customHeight="1">
      <c r="A55" s="378" t="s">
        <v>41</v>
      </c>
      <c r="B55" s="378"/>
      <c r="C55" s="378"/>
      <c r="D55" s="378"/>
      <c r="E55" s="378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>
      <c r="A56" s="378"/>
      <c r="B56" s="378"/>
      <c r="C56" s="378"/>
      <c r="D56" s="378"/>
      <c r="E56" s="378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 ht="29.25" customHeight="1">
      <c r="A57" s="379" t="s">
        <v>42</v>
      </c>
      <c r="B57" s="379"/>
      <c r="C57" s="379"/>
      <c r="D57" s="379"/>
      <c r="E57" s="379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 ht="18.75" customHeight="1">
      <c r="A58" s="379" t="s">
        <v>73</v>
      </c>
      <c r="B58" s="379"/>
      <c r="C58" s="379"/>
      <c r="D58" s="379"/>
      <c r="E58" s="379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 ht="18.75" customHeight="1">
      <c r="A59" s="379" t="s">
        <v>44</v>
      </c>
      <c r="B59" s="379"/>
      <c r="C59" s="379"/>
      <c r="D59" s="379"/>
      <c r="E59" s="379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1:22" ht="18.75" customHeight="1">
      <c r="A60" s="379" t="s">
        <v>45</v>
      </c>
      <c r="B60" s="379"/>
      <c r="C60" s="379"/>
      <c r="D60" s="379"/>
      <c r="E60" s="379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2" ht="18.75" customHeight="1">
      <c r="A61" s="379" t="s">
        <v>46</v>
      </c>
      <c r="B61" s="379"/>
      <c r="C61" s="379"/>
      <c r="D61" s="379"/>
      <c r="E61" s="379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 ht="18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 ht="15.75" customHeight="1">
      <c r="A63" s="377" t="s">
        <v>47</v>
      </c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22" ht="38.25" customHeight="1">
      <c r="A64" s="378" t="s">
        <v>41</v>
      </c>
      <c r="B64" s="378"/>
      <c r="C64" s="378"/>
      <c r="D64" s="378"/>
      <c r="E64" s="378"/>
      <c r="F64" s="23" t="s">
        <v>48</v>
      </c>
      <c r="G64" s="23" t="s">
        <v>49</v>
      </c>
      <c r="H64" s="23" t="s">
        <v>50</v>
      </c>
      <c r="I64" s="23" t="s">
        <v>51</v>
      </c>
      <c r="J64" s="23" t="s">
        <v>52</v>
      </c>
      <c r="K64" s="23" t="s">
        <v>53</v>
      </c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1:22" ht="39.75" customHeight="1">
      <c r="A65" s="379" t="s">
        <v>54</v>
      </c>
      <c r="B65" s="379"/>
      <c r="C65" s="379"/>
      <c r="D65" s="379"/>
      <c r="E65" s="379"/>
      <c r="F65" s="48">
        <v>13619.27</v>
      </c>
      <c r="G65" s="27" t="s">
        <v>56</v>
      </c>
      <c r="H65" s="28">
        <v>201800010008207</v>
      </c>
      <c r="I65" s="29">
        <v>45293</v>
      </c>
      <c r="J65" s="29">
        <v>45293</v>
      </c>
      <c r="K65" s="24" t="s">
        <v>75</v>
      </c>
      <c r="L65" s="20"/>
      <c r="M65" s="20"/>
      <c r="N65" s="20"/>
      <c r="O65" s="20"/>
      <c r="P65" s="25"/>
      <c r="Q65" s="20"/>
      <c r="R65" s="20"/>
      <c r="S65" s="20"/>
      <c r="T65" s="20"/>
      <c r="U65" s="20"/>
      <c r="V65" s="20"/>
    </row>
    <row r="66" spans="1:22" ht="39.75" customHeight="1">
      <c r="A66" s="379" t="s">
        <v>54</v>
      </c>
      <c r="B66" s="379"/>
      <c r="C66" s="379"/>
      <c r="D66" s="379"/>
      <c r="E66" s="379"/>
      <c r="F66" s="48">
        <v>13636.91</v>
      </c>
      <c r="G66" s="27" t="s">
        <v>56</v>
      </c>
      <c r="H66" s="28">
        <v>201800010008207</v>
      </c>
      <c r="I66" s="29">
        <v>45324</v>
      </c>
      <c r="J66" s="29">
        <v>45324</v>
      </c>
      <c r="K66" s="24" t="s">
        <v>75</v>
      </c>
      <c r="L66" s="20"/>
      <c r="M66" s="20"/>
      <c r="N66" s="20"/>
      <c r="O66" s="20"/>
      <c r="P66" s="25"/>
      <c r="Q66" s="20"/>
      <c r="R66" s="20"/>
      <c r="S66" s="20"/>
      <c r="T66" s="20"/>
      <c r="U66" s="20"/>
      <c r="V66" s="20"/>
    </row>
    <row r="67" spans="1:22" ht="39.75" customHeight="1">
      <c r="A67" s="379" t="s">
        <v>54</v>
      </c>
      <c r="B67" s="379"/>
      <c r="C67" s="379"/>
      <c r="D67" s="379"/>
      <c r="E67" s="379"/>
      <c r="F67" s="48">
        <v>13647.62</v>
      </c>
      <c r="G67" s="27" t="s">
        <v>56</v>
      </c>
      <c r="H67" s="28">
        <v>201800010008207</v>
      </c>
      <c r="I67" s="29">
        <v>45353</v>
      </c>
      <c r="J67" s="29">
        <v>45353</v>
      </c>
      <c r="K67" s="24" t="s">
        <v>75</v>
      </c>
      <c r="L67" s="20"/>
      <c r="M67" s="20"/>
      <c r="N67" s="20"/>
      <c r="O67" s="20"/>
      <c r="P67" s="25"/>
      <c r="Q67" s="20"/>
      <c r="R67" s="20"/>
      <c r="S67" s="20"/>
      <c r="T67" s="20"/>
      <c r="U67" s="20"/>
      <c r="V67" s="20"/>
    </row>
    <row r="68" spans="1:22" ht="39.75" customHeight="1">
      <c r="A68" s="379" t="s">
        <v>54</v>
      </c>
      <c r="B68" s="379"/>
      <c r="C68" s="379"/>
      <c r="D68" s="379"/>
      <c r="E68" s="379"/>
      <c r="F68" s="48">
        <v>13650.8</v>
      </c>
      <c r="G68" s="27" t="s">
        <v>56</v>
      </c>
      <c r="H68" s="28">
        <v>202100010024770</v>
      </c>
      <c r="I68" s="29">
        <v>45384</v>
      </c>
      <c r="J68" s="29">
        <v>45384</v>
      </c>
      <c r="K68" s="24" t="s">
        <v>75</v>
      </c>
      <c r="L68" s="20"/>
      <c r="M68" s="20"/>
      <c r="N68" s="20"/>
      <c r="O68" s="20"/>
      <c r="P68" s="25"/>
      <c r="Q68" s="20"/>
      <c r="R68" s="20"/>
      <c r="S68" s="20"/>
      <c r="T68" s="20"/>
      <c r="U68" s="20"/>
      <c r="V68" s="20"/>
    </row>
    <row r="69" spans="1:22" ht="39.75" customHeight="1">
      <c r="A69" s="379" t="s">
        <v>54</v>
      </c>
      <c r="B69" s="379"/>
      <c r="C69" s="379"/>
      <c r="D69" s="379"/>
      <c r="E69" s="379"/>
      <c r="F69" s="48">
        <v>13927.16</v>
      </c>
      <c r="G69" s="27" t="s">
        <v>56</v>
      </c>
      <c r="H69" s="28">
        <v>202100010024770</v>
      </c>
      <c r="I69" s="29">
        <v>45413</v>
      </c>
      <c r="J69" s="29">
        <v>45413</v>
      </c>
      <c r="K69" s="24" t="s">
        <v>75</v>
      </c>
      <c r="L69" s="20"/>
      <c r="M69" s="20"/>
      <c r="N69" s="20"/>
      <c r="O69" s="20"/>
      <c r="P69" s="25"/>
      <c r="Q69" s="20"/>
      <c r="R69" s="20"/>
      <c r="S69" s="20"/>
      <c r="T69" s="20"/>
      <c r="U69" s="20"/>
      <c r="V69" s="20"/>
    </row>
    <row r="70" spans="1:22" ht="39.75" customHeight="1">
      <c r="A70" s="379" t="s">
        <v>54</v>
      </c>
      <c r="B70" s="379"/>
      <c r="C70" s="379"/>
      <c r="D70" s="379"/>
      <c r="E70" s="379"/>
      <c r="F70" s="50">
        <v>15873.54</v>
      </c>
      <c r="G70" s="27" t="s">
        <v>56</v>
      </c>
      <c r="H70" s="28">
        <v>202100010024770</v>
      </c>
      <c r="I70" s="29">
        <v>45444</v>
      </c>
      <c r="J70" s="29">
        <v>45444</v>
      </c>
      <c r="K70" s="276" t="s">
        <v>254</v>
      </c>
      <c r="L70" s="20"/>
      <c r="M70" s="20"/>
      <c r="N70" s="20"/>
      <c r="O70" s="20"/>
      <c r="P70" s="25"/>
      <c r="Q70" s="20"/>
      <c r="R70" s="20"/>
      <c r="S70" s="20"/>
      <c r="T70" s="20"/>
      <c r="U70" s="20"/>
      <c r="V70" s="20"/>
    </row>
    <row r="71" spans="1:22" ht="39.75" customHeight="1">
      <c r="A71" s="379" t="s">
        <v>54</v>
      </c>
      <c r="B71" s="379"/>
      <c r="C71" s="379"/>
      <c r="D71" s="379"/>
      <c r="E71" s="379"/>
      <c r="F71" s="50">
        <v>19970.13</v>
      </c>
      <c r="G71" s="27" t="s">
        <v>56</v>
      </c>
      <c r="H71" s="28">
        <v>202100010024770</v>
      </c>
      <c r="I71" s="29">
        <v>45475</v>
      </c>
      <c r="J71" s="29">
        <v>45475</v>
      </c>
      <c r="K71" s="276" t="s">
        <v>254</v>
      </c>
      <c r="L71" s="20"/>
      <c r="M71" s="20"/>
      <c r="N71" s="20"/>
      <c r="O71" s="20"/>
      <c r="P71" s="25"/>
      <c r="Q71" s="20"/>
      <c r="R71" s="20"/>
      <c r="S71" s="20"/>
      <c r="T71" s="20"/>
      <c r="U71" s="20"/>
      <c r="V71" s="20"/>
    </row>
    <row r="72" spans="1:22" ht="39.75" customHeight="1">
      <c r="A72" s="379" t="s">
        <v>54</v>
      </c>
      <c r="B72" s="379"/>
      <c r="C72" s="379"/>
      <c r="D72" s="379"/>
      <c r="E72" s="379"/>
      <c r="F72" s="50">
        <v>14491.36</v>
      </c>
      <c r="G72" s="27" t="s">
        <v>56</v>
      </c>
      <c r="H72" s="28">
        <v>202100010024770</v>
      </c>
      <c r="I72" s="29">
        <v>45505</v>
      </c>
      <c r="J72" s="29">
        <v>45505</v>
      </c>
      <c r="K72" s="276" t="s">
        <v>254</v>
      </c>
      <c r="L72" s="20"/>
      <c r="M72" s="20"/>
      <c r="N72" s="20"/>
      <c r="O72" s="20"/>
      <c r="P72" s="25"/>
      <c r="Q72" s="20"/>
      <c r="R72" s="20"/>
      <c r="S72" s="20"/>
      <c r="T72" s="20"/>
      <c r="U72" s="20"/>
      <c r="V72" s="20"/>
    </row>
    <row r="73" spans="1:22" ht="39.75" customHeight="1">
      <c r="A73" s="379" t="s">
        <v>54</v>
      </c>
      <c r="B73" s="379"/>
      <c r="C73" s="379"/>
      <c r="D73" s="379"/>
      <c r="E73" s="379"/>
      <c r="F73" s="50">
        <v>13569.22</v>
      </c>
      <c r="G73" s="27" t="s">
        <v>56</v>
      </c>
      <c r="H73" s="328">
        <v>201900010008727</v>
      </c>
      <c r="I73" s="279">
        <v>45537</v>
      </c>
      <c r="J73" s="279">
        <v>45537</v>
      </c>
      <c r="K73" s="282" t="s">
        <v>279</v>
      </c>
      <c r="L73" s="20"/>
      <c r="M73" s="20"/>
      <c r="N73" s="20"/>
      <c r="O73" s="20"/>
      <c r="P73" s="25"/>
      <c r="Q73" s="20"/>
      <c r="R73" s="20"/>
      <c r="S73" s="20"/>
      <c r="T73" s="20"/>
      <c r="U73" s="20"/>
      <c r="V73" s="20"/>
    </row>
    <row r="74" spans="1:22" ht="39.75" customHeight="1">
      <c r="A74" s="379" t="s">
        <v>54</v>
      </c>
      <c r="B74" s="379"/>
      <c r="C74" s="379"/>
      <c r="D74" s="379"/>
      <c r="E74" s="379"/>
      <c r="F74" s="48">
        <v>13569.22</v>
      </c>
      <c r="G74" s="27" t="s">
        <v>56</v>
      </c>
      <c r="H74" s="328">
        <v>201900010008727</v>
      </c>
      <c r="I74" s="279">
        <v>45566</v>
      </c>
      <c r="J74" s="279">
        <v>45566</v>
      </c>
      <c r="K74" s="282" t="s">
        <v>279</v>
      </c>
      <c r="L74" s="20"/>
      <c r="M74" s="20"/>
      <c r="N74" s="20"/>
      <c r="O74" s="20"/>
      <c r="P74" s="25"/>
      <c r="Q74" s="20"/>
      <c r="R74" s="20"/>
      <c r="S74" s="20"/>
      <c r="T74" s="20"/>
      <c r="U74" s="20"/>
      <c r="V74" s="20"/>
    </row>
    <row r="75" spans="1:22" ht="39.75" customHeight="1">
      <c r="A75" s="379" t="s">
        <v>57</v>
      </c>
      <c r="B75" s="379"/>
      <c r="C75" s="379"/>
      <c r="D75" s="379"/>
      <c r="E75" s="379"/>
      <c r="F75" s="48">
        <v>37533.06</v>
      </c>
      <c r="G75" s="27" t="s">
        <v>58</v>
      </c>
      <c r="H75" s="28">
        <v>201800010008207</v>
      </c>
      <c r="I75" s="29">
        <v>45293</v>
      </c>
      <c r="J75" s="29">
        <v>45293</v>
      </c>
      <c r="K75" s="24" t="s">
        <v>59</v>
      </c>
      <c r="L75" s="20"/>
      <c r="M75" s="20"/>
      <c r="N75" s="20"/>
      <c r="O75" s="20"/>
      <c r="P75" s="25"/>
      <c r="Q75" s="20"/>
      <c r="R75" s="20"/>
      <c r="S75" s="20"/>
      <c r="T75" s="20"/>
      <c r="U75" s="20"/>
      <c r="V75" s="20"/>
    </row>
    <row r="76" spans="1:22" ht="39.75" customHeight="1">
      <c r="A76" s="379" t="s">
        <v>57</v>
      </c>
      <c r="B76" s="379"/>
      <c r="C76" s="379"/>
      <c r="D76" s="379"/>
      <c r="E76" s="379"/>
      <c r="F76" s="48">
        <v>31751.06</v>
      </c>
      <c r="G76" s="27" t="s">
        <v>58</v>
      </c>
      <c r="H76" s="28">
        <v>201800010008207</v>
      </c>
      <c r="I76" s="29">
        <v>45324</v>
      </c>
      <c r="J76" s="29">
        <v>45324</v>
      </c>
      <c r="K76" s="24" t="s">
        <v>59</v>
      </c>
      <c r="L76" s="20"/>
      <c r="M76" s="20"/>
      <c r="N76" s="20"/>
      <c r="O76" s="20"/>
      <c r="P76" s="25"/>
      <c r="Q76" s="20"/>
      <c r="R76" s="20"/>
      <c r="S76" s="20"/>
      <c r="T76" s="20"/>
      <c r="U76" s="20"/>
      <c r="V76" s="20"/>
    </row>
    <row r="77" spans="1:22" ht="39.75" customHeight="1">
      <c r="A77" s="379" t="s">
        <v>57</v>
      </c>
      <c r="B77" s="379"/>
      <c r="C77" s="379"/>
      <c r="D77" s="379"/>
      <c r="E77" s="379"/>
      <c r="F77" s="48">
        <v>31978.61</v>
      </c>
      <c r="G77" s="27" t="s">
        <v>58</v>
      </c>
      <c r="H77" s="28">
        <v>201800010008207</v>
      </c>
      <c r="I77" s="29">
        <v>45353</v>
      </c>
      <c r="J77" s="29">
        <v>45353</v>
      </c>
      <c r="K77" s="24" t="s">
        <v>59</v>
      </c>
      <c r="L77" s="20"/>
      <c r="M77" s="20"/>
      <c r="N77" s="20"/>
      <c r="O77" s="20"/>
      <c r="P77" s="25"/>
      <c r="Q77" s="20"/>
      <c r="R77" s="20"/>
      <c r="S77" s="20"/>
      <c r="T77" s="20"/>
      <c r="U77" s="20"/>
      <c r="V77" s="20"/>
    </row>
    <row r="78" spans="1:22" ht="39.75" customHeight="1">
      <c r="A78" s="379" t="s">
        <v>57</v>
      </c>
      <c r="B78" s="379"/>
      <c r="C78" s="379"/>
      <c r="D78" s="379"/>
      <c r="E78" s="379"/>
      <c r="F78" s="48">
        <v>32038.76</v>
      </c>
      <c r="G78" s="27" t="s">
        <v>58</v>
      </c>
      <c r="H78" s="28">
        <v>201700010019675</v>
      </c>
      <c r="I78" s="29">
        <v>45384</v>
      </c>
      <c r="J78" s="29">
        <v>45384</v>
      </c>
      <c r="K78" s="24" t="s">
        <v>59</v>
      </c>
      <c r="L78" s="20"/>
      <c r="M78" s="20"/>
      <c r="N78" s="20"/>
      <c r="O78" s="20"/>
      <c r="P78" s="25"/>
      <c r="Q78" s="20"/>
      <c r="R78" s="20"/>
      <c r="S78" s="20"/>
      <c r="T78" s="20"/>
      <c r="U78" s="20"/>
      <c r="V78" s="20"/>
    </row>
    <row r="79" spans="1:22" ht="39.75" customHeight="1">
      <c r="A79" s="379" t="s">
        <v>57</v>
      </c>
      <c r="B79" s="379"/>
      <c r="C79" s="379"/>
      <c r="D79" s="379"/>
      <c r="E79" s="379"/>
      <c r="F79" s="48">
        <v>32138.080000000002</v>
      </c>
      <c r="G79" s="27" t="s">
        <v>58</v>
      </c>
      <c r="H79" s="28">
        <v>201700010019675</v>
      </c>
      <c r="I79" s="29">
        <v>45413</v>
      </c>
      <c r="J79" s="29">
        <v>45413</v>
      </c>
      <c r="K79" s="24" t="s">
        <v>59</v>
      </c>
      <c r="L79" s="20"/>
      <c r="M79" s="20"/>
      <c r="N79" s="20"/>
      <c r="O79" s="20"/>
      <c r="P79" s="25"/>
      <c r="Q79" s="20"/>
      <c r="R79" s="20"/>
      <c r="S79" s="20"/>
      <c r="T79" s="20"/>
      <c r="U79" s="20"/>
      <c r="V79" s="20"/>
    </row>
    <row r="80" spans="1:22" ht="39.75" customHeight="1">
      <c r="A80" s="379" t="s">
        <v>57</v>
      </c>
      <c r="B80" s="379"/>
      <c r="C80" s="379"/>
      <c r="D80" s="379"/>
      <c r="E80" s="379"/>
      <c r="F80" s="48">
        <v>31140.36</v>
      </c>
      <c r="G80" s="27" t="s">
        <v>58</v>
      </c>
      <c r="H80" s="28">
        <v>201700010019675</v>
      </c>
      <c r="I80" s="29">
        <v>45444</v>
      </c>
      <c r="J80" s="29">
        <v>45444</v>
      </c>
      <c r="K80" s="276" t="s">
        <v>250</v>
      </c>
      <c r="L80" s="20"/>
      <c r="M80" s="20"/>
      <c r="N80" s="20"/>
      <c r="O80" s="20"/>
      <c r="P80" s="25"/>
      <c r="Q80" s="20"/>
      <c r="R80" s="20"/>
      <c r="S80" s="20"/>
      <c r="T80" s="20"/>
      <c r="U80" s="20"/>
      <c r="V80" s="20"/>
    </row>
    <row r="81" spans="1:22" ht="39.75" customHeight="1">
      <c r="A81" s="379" t="s">
        <v>57</v>
      </c>
      <c r="B81" s="379"/>
      <c r="C81" s="379"/>
      <c r="D81" s="379"/>
      <c r="E81" s="379"/>
      <c r="F81" s="48">
        <v>28412.14</v>
      </c>
      <c r="G81" s="27" t="s">
        <v>58</v>
      </c>
      <c r="H81" s="28">
        <v>201700010019675</v>
      </c>
      <c r="I81" s="29">
        <v>45475</v>
      </c>
      <c r="J81" s="29">
        <v>45475</v>
      </c>
      <c r="K81" s="276" t="s">
        <v>250</v>
      </c>
      <c r="L81" s="20"/>
      <c r="M81" s="20"/>
      <c r="N81" s="20"/>
      <c r="O81" s="20"/>
      <c r="P81" s="25"/>
      <c r="Q81" s="20"/>
      <c r="R81" s="20"/>
      <c r="S81" s="20"/>
      <c r="T81" s="20"/>
      <c r="U81" s="20"/>
      <c r="V81" s="20"/>
    </row>
    <row r="82" spans="1:22" ht="39.75" customHeight="1">
      <c r="A82" s="379" t="s">
        <v>57</v>
      </c>
      <c r="B82" s="379"/>
      <c r="C82" s="379"/>
      <c r="D82" s="379"/>
      <c r="E82" s="379"/>
      <c r="F82" s="48">
        <v>29971.56</v>
      </c>
      <c r="G82" s="27" t="s">
        <v>58</v>
      </c>
      <c r="H82" s="28">
        <v>201700010019675</v>
      </c>
      <c r="I82" s="29">
        <v>45507</v>
      </c>
      <c r="J82" s="29">
        <v>45507</v>
      </c>
      <c r="K82" s="276" t="s">
        <v>250</v>
      </c>
      <c r="L82" s="20"/>
      <c r="M82" s="20"/>
      <c r="N82" s="20"/>
      <c r="O82" s="20"/>
      <c r="P82" s="25"/>
      <c r="Q82" s="20"/>
      <c r="R82" s="20"/>
      <c r="S82" s="20"/>
      <c r="T82" s="20"/>
      <c r="U82" s="20"/>
      <c r="V82" s="20"/>
    </row>
    <row r="83" spans="1:22" ht="39.75" customHeight="1">
      <c r="A83" s="379" t="s">
        <v>57</v>
      </c>
      <c r="B83" s="379"/>
      <c r="C83" s="379"/>
      <c r="D83" s="379"/>
      <c r="E83" s="379"/>
      <c r="F83" s="48">
        <v>29721.190000000002</v>
      </c>
      <c r="G83" s="27" t="s">
        <v>58</v>
      </c>
      <c r="H83" s="328">
        <v>201900010008727</v>
      </c>
      <c r="I83" s="279">
        <v>45537</v>
      </c>
      <c r="J83" s="279">
        <v>45537</v>
      </c>
      <c r="K83" s="282" t="s">
        <v>281</v>
      </c>
      <c r="L83" s="20"/>
      <c r="M83" s="20"/>
      <c r="N83" s="20"/>
      <c r="O83" s="20"/>
      <c r="P83" s="25"/>
      <c r="Q83" s="20"/>
      <c r="R83" s="20"/>
      <c r="S83" s="20"/>
      <c r="T83" s="20"/>
      <c r="U83" s="20"/>
      <c r="V83" s="20"/>
    </row>
    <row r="84" spans="1:22" ht="39.75" customHeight="1">
      <c r="A84" s="379" t="s">
        <v>57</v>
      </c>
      <c r="B84" s="379"/>
      <c r="C84" s="379"/>
      <c r="D84" s="379"/>
      <c r="E84" s="379"/>
      <c r="F84" s="48">
        <v>36978.29</v>
      </c>
      <c r="G84" s="27" t="s">
        <v>58</v>
      </c>
      <c r="H84" s="328">
        <v>201900010008727</v>
      </c>
      <c r="I84" s="279">
        <v>45566</v>
      </c>
      <c r="J84" s="279">
        <v>45566</v>
      </c>
      <c r="K84" s="282" t="s">
        <v>281</v>
      </c>
      <c r="L84" s="20"/>
      <c r="M84" s="20"/>
      <c r="N84" s="20"/>
      <c r="O84" s="20"/>
      <c r="P84" s="25"/>
      <c r="Q84" s="20"/>
      <c r="R84" s="20"/>
      <c r="S84" s="20"/>
      <c r="T84" s="20"/>
      <c r="U84" s="20"/>
      <c r="V84" s="20"/>
    </row>
    <row r="85" spans="1:22" ht="13.5" hidden="1" customHeight="1">
      <c r="A85" s="379" t="s">
        <v>55</v>
      </c>
      <c r="B85" s="379"/>
      <c r="C85" s="379"/>
      <c r="D85" s="379"/>
      <c r="E85" s="379"/>
      <c r="F85" s="48"/>
      <c r="G85" s="27"/>
      <c r="H85" s="27"/>
      <c r="I85" s="29"/>
      <c r="J85" s="29"/>
      <c r="K85" s="24"/>
      <c r="L85" s="20"/>
      <c r="M85" s="20"/>
      <c r="N85" s="20"/>
      <c r="O85" s="20"/>
      <c r="P85" s="25"/>
      <c r="Q85" s="20"/>
      <c r="R85" s="20"/>
      <c r="S85" s="20"/>
      <c r="T85" s="20"/>
      <c r="U85" s="20"/>
      <c r="V85" s="20"/>
    </row>
    <row r="86" spans="1:22" ht="37.5" customHeight="1">
      <c r="A86" s="379" t="s">
        <v>79</v>
      </c>
      <c r="B86" s="379"/>
      <c r="C86" s="379"/>
      <c r="D86" s="379"/>
      <c r="E86" s="379"/>
      <c r="F86" s="48">
        <v>131650.01999999999</v>
      </c>
      <c r="G86" s="27" t="s">
        <v>58</v>
      </c>
      <c r="H86" s="28">
        <v>202300010055085</v>
      </c>
      <c r="I86" s="29" t="s">
        <v>122</v>
      </c>
      <c r="J86" s="29">
        <v>45384</v>
      </c>
      <c r="K86" s="30" t="s">
        <v>81</v>
      </c>
      <c r="L86" s="20"/>
      <c r="M86" s="20"/>
      <c r="N86" s="20"/>
      <c r="O86" s="20"/>
      <c r="P86" s="25"/>
      <c r="Q86" s="20"/>
      <c r="R86" s="20"/>
      <c r="S86" s="20"/>
      <c r="T86" s="20"/>
      <c r="U86" s="20"/>
      <c r="V86" s="20"/>
    </row>
    <row r="87" spans="1:22" ht="37.5" customHeight="1">
      <c r="A87" s="379" t="s">
        <v>79</v>
      </c>
      <c r="B87" s="379"/>
      <c r="C87" s="379"/>
      <c r="D87" s="379"/>
      <c r="E87" s="379"/>
      <c r="F87" s="48">
        <v>308927.35999999999</v>
      </c>
      <c r="G87" s="27" t="s">
        <v>58</v>
      </c>
      <c r="H87" s="28">
        <v>202400010012166</v>
      </c>
      <c r="I87" s="29" t="s">
        <v>285</v>
      </c>
      <c r="J87" s="279">
        <v>45566</v>
      </c>
      <c r="K87" s="318" t="s">
        <v>81</v>
      </c>
      <c r="L87" s="20"/>
      <c r="M87" s="20"/>
      <c r="N87" s="20"/>
      <c r="O87" s="20"/>
      <c r="P87" s="25"/>
      <c r="Q87" s="20"/>
      <c r="R87" s="20"/>
      <c r="S87" s="20"/>
      <c r="T87" s="20"/>
      <c r="U87" s="20"/>
      <c r="V87" s="20"/>
    </row>
    <row r="88" spans="1:22" ht="39.75" customHeight="1">
      <c r="A88" s="379" t="s">
        <v>123</v>
      </c>
      <c r="B88" s="379"/>
      <c r="C88" s="379"/>
      <c r="D88" s="379"/>
      <c r="E88" s="379"/>
      <c r="F88" s="48">
        <v>338.77</v>
      </c>
      <c r="G88" s="27" t="s">
        <v>56</v>
      </c>
      <c r="H88" s="28">
        <v>201800010008207</v>
      </c>
      <c r="I88" s="29">
        <v>45262</v>
      </c>
      <c r="J88" s="29">
        <v>45293</v>
      </c>
      <c r="K88" s="24" t="s">
        <v>75</v>
      </c>
      <c r="L88" s="20"/>
      <c r="M88" s="20"/>
      <c r="N88" s="20"/>
      <c r="O88" s="20"/>
      <c r="P88" s="25"/>
      <c r="Q88" s="20"/>
      <c r="R88" s="20"/>
      <c r="S88" s="20"/>
      <c r="T88" s="20"/>
      <c r="U88" s="20"/>
      <c r="V88" s="20"/>
    </row>
    <row r="89" spans="1:22" ht="39.75" hidden="1" customHeight="1">
      <c r="A89" s="379" t="s">
        <v>251</v>
      </c>
      <c r="B89" s="379"/>
      <c r="C89" s="379"/>
      <c r="D89" s="379"/>
      <c r="E89" s="379"/>
      <c r="F89" s="50"/>
      <c r="G89" s="27"/>
      <c r="H89" s="28"/>
      <c r="I89" s="279"/>
      <c r="J89" s="279"/>
      <c r="K89" s="276"/>
      <c r="L89" s="20"/>
      <c r="M89" s="20"/>
      <c r="N89" s="20"/>
      <c r="O89" s="20"/>
      <c r="P89" s="25"/>
      <c r="Q89" s="20"/>
      <c r="R89" s="20"/>
      <c r="S89" s="20"/>
      <c r="T89" s="20"/>
      <c r="U89" s="20"/>
      <c r="V89" s="20"/>
    </row>
    <row r="90" spans="1:22" ht="13.5" hidden="1" customHeight="1">
      <c r="A90" s="379" t="s">
        <v>62</v>
      </c>
      <c r="B90" s="379"/>
      <c r="C90" s="379"/>
      <c r="D90" s="379"/>
      <c r="E90" s="379"/>
      <c r="F90" s="26"/>
      <c r="G90" s="27"/>
      <c r="H90" s="28"/>
      <c r="I90" s="29"/>
      <c r="J90" s="29"/>
      <c r="K90" s="24"/>
      <c r="L90" s="20"/>
      <c r="M90" s="20"/>
      <c r="N90" s="20"/>
      <c r="O90" s="20"/>
      <c r="P90" s="25"/>
      <c r="Q90" s="20"/>
      <c r="R90" s="20"/>
      <c r="S90" s="20"/>
      <c r="T90" s="20"/>
      <c r="U90" s="20"/>
      <c r="V90" s="20"/>
    </row>
    <row r="91" spans="1:22" ht="15.75" customHeight="1">
      <c r="A91" s="380" t="s">
        <v>63</v>
      </c>
      <c r="B91" s="380"/>
      <c r="C91" s="380"/>
      <c r="D91" s="380"/>
      <c r="E91" s="380"/>
      <c r="F91" s="32">
        <f>SUM(F65:F90)</f>
        <v>908534.49</v>
      </c>
      <c r="G91" s="33"/>
      <c r="H91" s="33"/>
      <c r="I91" s="33"/>
      <c r="J91" s="33"/>
      <c r="K91" s="33"/>
      <c r="L91" s="20"/>
      <c r="M91" s="20"/>
      <c r="N91" s="20"/>
      <c r="O91" s="20"/>
      <c r="P91" s="25"/>
      <c r="Q91" s="20"/>
      <c r="R91" s="20"/>
      <c r="S91" s="20"/>
      <c r="T91" s="20"/>
      <c r="U91" s="20"/>
      <c r="V91" s="20"/>
    </row>
    <row r="92" spans="1:22" ht="15.75" hidden="1" customHeight="1">
      <c r="A92" s="381" t="s">
        <v>64</v>
      </c>
      <c r="B92" s="381"/>
      <c r="C92" s="381"/>
      <c r="D92" s="381"/>
      <c r="E92" s="381"/>
      <c r="F92" s="381"/>
      <c r="G92" s="381"/>
      <c r="H92" s="381"/>
      <c r="I92" s="25"/>
      <c r="J92" s="25"/>
      <c r="K92" s="25"/>
      <c r="L92" s="20"/>
      <c r="M92" s="20"/>
      <c r="N92" s="20"/>
      <c r="O92" s="20"/>
      <c r="P92" s="25"/>
      <c r="Q92" s="20"/>
      <c r="R92" s="20"/>
      <c r="S92" s="20"/>
      <c r="T92" s="20"/>
      <c r="U92" s="20"/>
      <c r="V92" s="20"/>
    </row>
    <row r="93" spans="1:22" ht="15.75" thickBot="1">
      <c r="A93" s="382"/>
      <c r="B93" s="382"/>
      <c r="C93" s="382"/>
      <c r="D93" s="382"/>
      <c r="E93" s="382"/>
      <c r="F93" s="382"/>
      <c r="G93" s="382"/>
      <c r="H93" s="382"/>
      <c r="I93" s="382"/>
      <c r="J93" s="382"/>
      <c r="K93" s="382"/>
      <c r="L93" s="382"/>
      <c r="M93" s="382"/>
      <c r="N93" s="382"/>
      <c r="O93" s="382"/>
      <c r="P93" s="20"/>
      <c r="Q93" s="20"/>
      <c r="R93" s="20"/>
      <c r="S93" s="20"/>
      <c r="T93" s="20"/>
      <c r="U93" s="20"/>
      <c r="V93" s="20"/>
    </row>
    <row r="94" spans="1:22" ht="23.25" customHeight="1" thickBot="1">
      <c r="A94" s="385" t="s">
        <v>124</v>
      </c>
      <c r="B94" s="385"/>
      <c r="C94" s="385"/>
      <c r="D94" s="385"/>
      <c r="E94" s="385"/>
      <c r="F94" s="385"/>
      <c r="G94" s="385"/>
      <c r="H94" s="385"/>
      <c r="I94" s="385"/>
      <c r="J94" s="385"/>
      <c r="K94" s="385"/>
      <c r="L94" s="25"/>
      <c r="M94" s="25"/>
      <c r="N94" s="25"/>
      <c r="O94" s="25"/>
      <c r="P94" s="20"/>
      <c r="Q94" s="20"/>
      <c r="R94" s="20"/>
      <c r="S94" s="20"/>
      <c r="T94" s="20"/>
      <c r="U94" s="20"/>
      <c r="V94" s="20"/>
    </row>
    <row r="95" spans="1:22" ht="23.25" customHeight="1">
      <c r="A95" s="385"/>
      <c r="B95" s="385"/>
      <c r="C95" s="385"/>
      <c r="D95" s="385"/>
      <c r="E95" s="385"/>
      <c r="F95" s="385"/>
      <c r="G95" s="385"/>
      <c r="H95" s="385"/>
      <c r="I95" s="385"/>
      <c r="J95" s="385"/>
      <c r="K95" s="385"/>
      <c r="L95" s="25"/>
      <c r="M95" s="25"/>
      <c r="N95" s="25"/>
      <c r="O95" s="25"/>
      <c r="P95" s="20"/>
      <c r="Q95" s="20"/>
      <c r="R95" s="20"/>
      <c r="S95" s="20"/>
      <c r="T95" s="20"/>
      <c r="U95" s="20"/>
      <c r="V95" s="20"/>
    </row>
    <row r="96" spans="1:22" ht="23.25" customHeight="1">
      <c r="A96" s="385"/>
      <c r="B96" s="385"/>
      <c r="C96" s="385"/>
      <c r="D96" s="385"/>
      <c r="E96" s="385"/>
      <c r="F96" s="385"/>
      <c r="G96" s="385"/>
      <c r="H96" s="385"/>
      <c r="I96" s="385"/>
      <c r="J96" s="385"/>
      <c r="K96" s="385"/>
      <c r="L96" s="25"/>
      <c r="M96" s="25"/>
      <c r="N96" s="25"/>
      <c r="O96" s="25"/>
      <c r="P96" s="20"/>
      <c r="Q96" s="20"/>
      <c r="R96" s="20"/>
      <c r="S96" s="20"/>
      <c r="T96" s="20"/>
      <c r="U96" s="20"/>
      <c r="V96" s="20"/>
    </row>
    <row r="97" spans="1:22" ht="23.25" customHeight="1">
      <c r="A97" s="385"/>
      <c r="B97" s="385"/>
      <c r="C97" s="385"/>
      <c r="D97" s="385"/>
      <c r="E97" s="385"/>
      <c r="F97" s="385"/>
      <c r="G97" s="385"/>
      <c r="H97" s="385"/>
      <c r="I97" s="385"/>
      <c r="J97" s="385"/>
      <c r="K97" s="385"/>
      <c r="L97" s="25"/>
      <c r="M97" s="25"/>
      <c r="N97" s="25"/>
      <c r="O97" s="25"/>
      <c r="P97" s="20"/>
      <c r="Q97" s="20"/>
      <c r="R97" s="20"/>
      <c r="S97" s="20"/>
      <c r="T97" s="20"/>
      <c r="U97" s="20"/>
      <c r="V97" s="20"/>
    </row>
    <row r="98" spans="1:22">
      <c r="A98" s="20"/>
      <c r="B98" s="20"/>
      <c r="C98" s="21"/>
      <c r="D98" s="20"/>
      <c r="E98" s="20"/>
      <c r="F98" s="20"/>
      <c r="G98" s="20"/>
      <c r="H98" s="20"/>
      <c r="I98" s="20"/>
      <c r="J98" s="20"/>
      <c r="K98" s="20"/>
      <c r="L98" s="25"/>
      <c r="M98" s="25"/>
      <c r="N98" s="25"/>
      <c r="O98" s="25"/>
      <c r="P98" s="20"/>
      <c r="Q98" s="20"/>
      <c r="R98" s="20"/>
      <c r="S98" s="20"/>
      <c r="T98" s="20"/>
      <c r="U98" s="20"/>
      <c r="V98" s="20"/>
    </row>
    <row r="99" spans="1:22" ht="15" customHeight="1">
      <c r="A99" s="381" t="s">
        <v>66</v>
      </c>
      <c r="B99" s="381"/>
      <c r="C99" s="381"/>
      <c r="D99" s="381"/>
      <c r="E99" s="381"/>
      <c r="F99" s="381"/>
      <c r="G99" s="381"/>
      <c r="H99" s="381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spans="1:22">
      <c r="A100" s="37"/>
      <c r="B100" s="37"/>
      <c r="C100" s="38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>
      <c r="A101" s="37"/>
      <c r="B101" s="37"/>
      <c r="C101" s="38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>
      <c r="A102" s="37"/>
      <c r="B102" s="37"/>
      <c r="C102" s="38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ht="15" customHeight="1">
      <c r="A103" s="37"/>
      <c r="B103" s="37"/>
      <c r="C103" s="38"/>
      <c r="D103" s="383"/>
      <c r="E103" s="383"/>
      <c r="F103" s="383"/>
      <c r="I103" s="384"/>
      <c r="J103" s="384"/>
      <c r="K103" s="384"/>
      <c r="L103" s="384"/>
      <c r="M103" s="37"/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ht="33" customHeight="1">
      <c r="A104" s="37"/>
      <c r="B104" s="37"/>
      <c r="C104" s="38"/>
      <c r="D104" s="383"/>
      <c r="E104" s="383"/>
      <c r="F104" s="383"/>
      <c r="I104" s="384"/>
      <c r="J104" s="384"/>
      <c r="K104" s="384"/>
      <c r="L104" s="384"/>
      <c r="M104" s="37"/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>
      <c r="A105" s="37"/>
      <c r="B105" s="37"/>
      <c r="C105" s="38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>
      <c r="A106" s="37"/>
      <c r="B106" s="37"/>
      <c r="C106" s="38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>
      <c r="A107" s="37"/>
      <c r="B107" s="37"/>
      <c r="C107" s="38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>
      <c r="A108" s="37"/>
      <c r="B108" s="37"/>
      <c r="C108" s="38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>
      <c r="A109" s="37"/>
      <c r="B109" s="37"/>
      <c r="C109" s="38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>
      <c r="A110" s="37"/>
      <c r="B110" s="37"/>
      <c r="C110" s="38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>
      <c r="A111" s="37"/>
      <c r="B111" s="37"/>
      <c r="C111" s="38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>
      <c r="A112" s="37"/>
      <c r="B112" s="37"/>
      <c r="C112" s="38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>
      <c r="A113" s="37"/>
      <c r="B113" s="37"/>
      <c r="C113" s="38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>
      <c r="A114" s="37"/>
      <c r="B114" s="37"/>
      <c r="C114" s="38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>
      <c r="A115" s="37"/>
      <c r="B115" s="37"/>
      <c r="C115" s="38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>
      <c r="A116" s="37"/>
      <c r="B116" s="37"/>
      <c r="C116" s="38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>
      <c r="A117" s="37"/>
      <c r="B117" s="37"/>
      <c r="C117" s="38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>
      <c r="A118" s="37"/>
      <c r="B118" s="37"/>
      <c r="C118" s="38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>
      <c r="A119" s="37"/>
      <c r="B119" s="37"/>
      <c r="C119" s="38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>
      <c r="A120" s="37"/>
      <c r="B120" s="37"/>
      <c r="C120" s="38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>
      <c r="A121" s="37"/>
      <c r="B121" s="37"/>
      <c r="C121" s="38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>
      <c r="A122" s="37"/>
      <c r="B122" s="37"/>
      <c r="C122" s="38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>
      <c r="A123" s="37"/>
      <c r="B123" s="37"/>
      <c r="C123" s="38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>
      <c r="A124" s="37"/>
      <c r="B124" s="37"/>
      <c r="C124" s="38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>
      <c r="A125" s="37"/>
      <c r="B125" s="37"/>
      <c r="C125" s="38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>
      <c r="A126" s="37"/>
      <c r="B126" s="37"/>
      <c r="C126" s="38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>
      <c r="A127" s="37"/>
      <c r="B127" s="37"/>
      <c r="C127" s="38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>
      <c r="A128" s="37"/>
      <c r="B128" s="37"/>
      <c r="C128" s="38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>
      <c r="A129" s="37"/>
      <c r="B129" s="37"/>
      <c r="C129" s="38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>
      <c r="A130" s="37"/>
      <c r="B130" s="37"/>
      <c r="C130" s="38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>
      <c r="A131" s="37"/>
      <c r="B131" s="37"/>
      <c r="C131" s="38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>
      <c r="A132" s="37"/>
      <c r="B132" s="37"/>
      <c r="C132" s="38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>
      <c r="A133" s="37"/>
      <c r="B133" s="37"/>
      <c r="C133" s="38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>
      <c r="A134" s="37"/>
      <c r="B134" s="37"/>
      <c r="C134" s="38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>
      <c r="A135" s="37"/>
      <c r="B135" s="37"/>
      <c r="C135" s="38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>
      <c r="A136" s="37"/>
      <c r="B136" s="37"/>
      <c r="C136" s="38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>
      <c r="A137" s="37"/>
      <c r="B137" s="37"/>
      <c r="C137" s="38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>
      <c r="A138" s="37"/>
      <c r="B138" s="37"/>
      <c r="C138" s="38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>
      <c r="A139" s="37"/>
      <c r="B139" s="37"/>
      <c r="C139" s="38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>
      <c r="A140" s="37"/>
      <c r="B140" s="37"/>
      <c r="C140" s="38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>
      <c r="A141" s="37"/>
      <c r="B141" s="37"/>
      <c r="C141" s="38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</row>
  </sheetData>
  <autoFilter ref="A64:K92" xr:uid="{00000000-0009-0000-0000-000005000000}">
    <filterColumn colId="5">
      <customFilters>
        <customFilter operator="notEqual" val=" "/>
      </customFilters>
    </filterColumn>
  </autoFilter>
  <mergeCells count="71">
    <mergeCell ref="D104:F104"/>
    <mergeCell ref="I104:L104"/>
    <mergeCell ref="A93:O93"/>
    <mergeCell ref="A94:K97"/>
    <mergeCell ref="A99:H99"/>
    <mergeCell ref="D103:F103"/>
    <mergeCell ref="I103:L103"/>
    <mergeCell ref="A86:E86"/>
    <mergeCell ref="A88:E88"/>
    <mergeCell ref="A90:E90"/>
    <mergeCell ref="A91:E91"/>
    <mergeCell ref="A92:H92"/>
    <mergeCell ref="A89:E89"/>
    <mergeCell ref="A87:E87"/>
    <mergeCell ref="A78:E78"/>
    <mergeCell ref="A79:E79"/>
    <mergeCell ref="A80:E80"/>
    <mergeCell ref="A81:E81"/>
    <mergeCell ref="A85:E85"/>
    <mergeCell ref="A82:E82"/>
    <mergeCell ref="A83:E83"/>
    <mergeCell ref="A84:E84"/>
    <mergeCell ref="A71:E71"/>
    <mergeCell ref="A72:E72"/>
    <mergeCell ref="A75:E75"/>
    <mergeCell ref="A76:E76"/>
    <mergeCell ref="A77:E77"/>
    <mergeCell ref="A73:E73"/>
    <mergeCell ref="A74:E74"/>
    <mergeCell ref="A66:E66"/>
    <mergeCell ref="A67:E67"/>
    <mergeCell ref="A68:E68"/>
    <mergeCell ref="A69:E69"/>
    <mergeCell ref="A70:E70"/>
    <mergeCell ref="A60:E60"/>
    <mergeCell ref="A61:E61"/>
    <mergeCell ref="A63:K63"/>
    <mergeCell ref="A64:E64"/>
    <mergeCell ref="A65:E65"/>
    <mergeCell ref="A54:E54"/>
    <mergeCell ref="A55:E56"/>
    <mergeCell ref="A57:E57"/>
    <mergeCell ref="A58:E58"/>
    <mergeCell ref="A59:E59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13:V13"/>
    <mergeCell ref="A14:V14"/>
    <mergeCell ref="A15:O15"/>
    <mergeCell ref="A16:V16"/>
    <mergeCell ref="A17:V17"/>
    <mergeCell ref="A8:V8"/>
    <mergeCell ref="A9:N9"/>
    <mergeCell ref="A10:N10"/>
    <mergeCell ref="A11:V11"/>
    <mergeCell ref="A12:N12"/>
    <mergeCell ref="A1:V1"/>
    <mergeCell ref="A3:V3"/>
    <mergeCell ref="A5:V5"/>
    <mergeCell ref="A6:N6"/>
    <mergeCell ref="A7:N7"/>
  </mergeCells>
  <pageMargins left="0.51180555555555596" right="0.51180555555555596" top="0.63472222222222197" bottom="0.78749999999999998" header="0.511811023622047" footer="0.51180555555555596"/>
  <pageSetup paperSize="9" scale="41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EE2A-8A3D-457D-AD7E-E193AEE00A33}">
  <sheetPr filterMode="1">
    <tabColor theme="9" tint="-0.499984740745262"/>
    <pageSetUpPr fitToPage="1"/>
  </sheetPr>
  <dimension ref="A1:V154"/>
  <sheetViews>
    <sheetView zoomScaleNormal="100" workbookViewId="0">
      <selection sqref="A1:V112"/>
    </sheetView>
  </sheetViews>
  <sheetFormatPr defaultColWidth="8.7109375" defaultRowHeight="15"/>
  <cols>
    <col min="1" max="1" width="8.85546875" customWidth="1"/>
    <col min="2" max="2" width="14.28515625" customWidth="1"/>
    <col min="3" max="3" width="16" style="284" customWidth="1"/>
    <col min="4" max="7" width="16" customWidth="1"/>
    <col min="8" max="8" width="17" customWidth="1"/>
    <col min="9" max="10" width="16" customWidth="1"/>
    <col min="11" max="11" width="17" customWidth="1"/>
    <col min="12" max="22" width="16.28515625" customWidth="1"/>
  </cols>
  <sheetData>
    <row r="1" spans="1:22" ht="26.25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</row>
    <row r="2" spans="1:22" ht="7.5" customHeight="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3"/>
      <c r="P2" s="313"/>
      <c r="Q2" s="313"/>
      <c r="R2" s="313"/>
      <c r="S2" s="313"/>
      <c r="T2" s="313"/>
      <c r="U2" s="313"/>
      <c r="V2" s="313"/>
    </row>
    <row r="3" spans="1:22">
      <c r="A3" s="407" t="s">
        <v>260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</row>
    <row r="4" spans="1:22" ht="6.75" customHeight="1">
      <c r="A4" s="31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3"/>
      <c r="P4" s="313"/>
      <c r="Q4" s="313"/>
      <c r="R4" s="313"/>
      <c r="S4" s="313"/>
      <c r="T4" s="313"/>
      <c r="U4" s="313"/>
      <c r="V4" s="313"/>
    </row>
    <row r="5" spans="1:22">
      <c r="A5" s="408" t="s">
        <v>1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</row>
    <row r="6" spans="1:22">
      <c r="A6" s="409" t="s">
        <v>2</v>
      </c>
      <c r="B6" s="409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313"/>
      <c r="P6" s="313"/>
      <c r="Q6" s="313"/>
      <c r="R6" s="313"/>
      <c r="S6" s="313"/>
      <c r="T6" s="313"/>
      <c r="U6" s="313"/>
      <c r="V6" s="313"/>
    </row>
    <row r="7" spans="1:22" ht="6.75" customHeight="1">
      <c r="A7" s="410"/>
      <c r="B7" s="410"/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313"/>
      <c r="P7" s="313"/>
      <c r="Q7" s="313"/>
      <c r="R7" s="313"/>
      <c r="S7" s="313"/>
      <c r="T7" s="313"/>
      <c r="U7" s="313"/>
      <c r="V7" s="313"/>
    </row>
    <row r="8" spans="1:22">
      <c r="A8" s="408" t="s">
        <v>125</v>
      </c>
      <c r="B8" s="408"/>
      <c r="C8" s="408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</row>
    <row r="9" spans="1:22">
      <c r="A9" s="409" t="s">
        <v>126</v>
      </c>
      <c r="B9" s="409"/>
      <c r="C9" s="409"/>
      <c r="D9" s="409"/>
      <c r="E9" s="409"/>
      <c r="F9" s="409"/>
      <c r="G9" s="409"/>
      <c r="H9" s="409"/>
      <c r="I9" s="409"/>
      <c r="J9" s="409"/>
      <c r="K9" s="409"/>
      <c r="L9" s="409"/>
      <c r="M9" s="409"/>
      <c r="N9" s="409"/>
      <c r="O9" s="313"/>
      <c r="P9" s="313"/>
      <c r="Q9" s="313"/>
      <c r="R9" s="313"/>
      <c r="S9" s="313"/>
      <c r="T9" s="313"/>
      <c r="U9" s="313"/>
      <c r="V9" s="313"/>
    </row>
    <row r="10" spans="1:22" ht="8.25" customHeight="1">
      <c r="A10" s="410"/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313"/>
      <c r="P10" s="313"/>
      <c r="Q10" s="313"/>
      <c r="R10" s="313"/>
      <c r="S10" s="313"/>
      <c r="T10" s="313"/>
      <c r="U10" s="313"/>
      <c r="V10" s="313"/>
    </row>
    <row r="11" spans="1:22">
      <c r="A11" s="408" t="s">
        <v>127</v>
      </c>
      <c r="B11" s="408"/>
      <c r="C11" s="408"/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  <c r="V11" s="408"/>
    </row>
    <row r="12" spans="1:22" ht="7.5" customHeight="1" thickBot="1">
      <c r="A12" s="409"/>
      <c r="B12" s="409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313"/>
      <c r="P12" s="313"/>
      <c r="Q12" s="313"/>
      <c r="R12" s="313"/>
      <c r="S12" s="313"/>
      <c r="T12" s="313"/>
      <c r="U12" s="313"/>
      <c r="V12" s="313"/>
    </row>
    <row r="13" spans="1:22" ht="15.75" customHeight="1" thickBot="1">
      <c r="A13" s="405" t="s">
        <v>128</v>
      </c>
      <c r="B13" s="405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5"/>
      <c r="P13" s="405"/>
      <c r="Q13" s="405"/>
      <c r="R13" s="405"/>
      <c r="S13" s="405"/>
      <c r="T13" s="405"/>
      <c r="U13" s="405"/>
      <c r="V13" s="405"/>
    </row>
    <row r="14" spans="1:22" ht="35.25" customHeight="1" thickBot="1">
      <c r="A14" s="405" t="s">
        <v>129</v>
      </c>
      <c r="B14" s="405"/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405"/>
      <c r="P14" s="405"/>
      <c r="Q14" s="405"/>
      <c r="R14" s="405"/>
      <c r="S14" s="405"/>
      <c r="T14" s="405"/>
      <c r="U14" s="405"/>
      <c r="V14" s="405"/>
    </row>
    <row r="15" spans="1:22" ht="7.5" customHeight="1" thickBot="1">
      <c r="A15" s="415"/>
      <c r="B15" s="415"/>
      <c r="C15" s="415"/>
      <c r="D15" s="415"/>
      <c r="E15" s="415"/>
      <c r="F15" s="415"/>
      <c r="G15" s="415"/>
      <c r="H15" s="415"/>
      <c r="I15" s="415"/>
      <c r="J15" s="415"/>
      <c r="K15" s="415"/>
      <c r="L15" s="415"/>
      <c r="M15" s="415"/>
      <c r="N15" s="415"/>
      <c r="O15" s="415"/>
      <c r="P15" s="312"/>
      <c r="Q15" s="312"/>
      <c r="R15" s="312"/>
      <c r="S15" s="312"/>
      <c r="T15" s="312"/>
      <c r="U15" s="312"/>
      <c r="V15" s="312"/>
    </row>
    <row r="16" spans="1:22" ht="15.75" customHeight="1" thickBot="1">
      <c r="A16" s="405" t="s">
        <v>130</v>
      </c>
      <c r="B16" s="405"/>
      <c r="C16" s="405"/>
      <c r="D16" s="405"/>
      <c r="E16" s="405"/>
      <c r="F16" s="405"/>
      <c r="G16" s="405"/>
      <c r="H16" s="405"/>
      <c r="I16" s="405"/>
      <c r="J16" s="405"/>
      <c r="K16" s="405"/>
      <c r="L16" s="405"/>
      <c r="M16" s="405"/>
      <c r="N16" s="405"/>
      <c r="O16" s="405"/>
      <c r="P16" s="405"/>
      <c r="Q16" s="405"/>
      <c r="R16" s="405"/>
      <c r="S16" s="405"/>
      <c r="T16" s="405"/>
      <c r="U16" s="405"/>
      <c r="V16" s="405"/>
    </row>
    <row r="17" spans="1:22" ht="25.5" customHeight="1" thickBot="1">
      <c r="A17" s="405" t="s">
        <v>8</v>
      </c>
      <c r="B17" s="405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405"/>
      <c r="V17" s="405"/>
    </row>
    <row r="18" spans="1:22" ht="15.75" customHeight="1" thickBot="1">
      <c r="A18" s="416" t="s">
        <v>9</v>
      </c>
      <c r="B18" s="416"/>
      <c r="C18" s="416"/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</row>
    <row r="19" spans="1:22" ht="15.75" customHeight="1" thickBot="1">
      <c r="A19" s="417" t="s">
        <v>10</v>
      </c>
      <c r="B19" s="311"/>
      <c r="C19" s="420" t="s">
        <v>11</v>
      </c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</row>
    <row r="20" spans="1:22" ht="81.75" customHeight="1" thickBot="1">
      <c r="A20" s="418"/>
      <c r="B20" s="421" t="s">
        <v>12</v>
      </c>
      <c r="C20" s="423" t="s">
        <v>13</v>
      </c>
      <c r="D20" s="425" t="s">
        <v>14</v>
      </c>
      <c r="E20" s="426"/>
      <c r="F20" s="427"/>
      <c r="G20" s="414" t="s">
        <v>15</v>
      </c>
      <c r="H20" s="414"/>
      <c r="I20" s="414"/>
      <c r="J20" s="310" t="s">
        <v>16</v>
      </c>
      <c r="K20" s="414" t="s">
        <v>17</v>
      </c>
      <c r="L20" s="414"/>
      <c r="M20" s="414"/>
      <c r="N20" s="414"/>
      <c r="O20" s="414" t="s">
        <v>18</v>
      </c>
      <c r="P20" s="414"/>
      <c r="Q20" s="310" t="s">
        <v>19</v>
      </c>
      <c r="R20" s="414" t="s">
        <v>20</v>
      </c>
      <c r="S20" s="414"/>
      <c r="T20" s="414" t="s">
        <v>21</v>
      </c>
      <c r="U20" s="414"/>
      <c r="V20" s="414" t="s">
        <v>22</v>
      </c>
    </row>
    <row r="21" spans="1:22" ht="37.5" customHeight="1" thickBot="1">
      <c r="A21" s="419"/>
      <c r="B21" s="422"/>
      <c r="C21" s="424"/>
      <c r="D21" s="309" t="s">
        <v>23</v>
      </c>
      <c r="E21" s="309" t="s">
        <v>24</v>
      </c>
      <c r="F21" s="309" t="s">
        <v>25</v>
      </c>
      <c r="G21" s="309" t="s">
        <v>23</v>
      </c>
      <c r="H21" s="309" t="s">
        <v>24</v>
      </c>
      <c r="I21" s="309" t="s">
        <v>25</v>
      </c>
      <c r="J21" s="309" t="s">
        <v>23</v>
      </c>
      <c r="K21" s="309" t="s">
        <v>26</v>
      </c>
      <c r="L21" s="309" t="s">
        <v>23</v>
      </c>
      <c r="M21" s="309" t="s">
        <v>24</v>
      </c>
      <c r="N21" s="309" t="s">
        <v>25</v>
      </c>
      <c r="O21" s="309" t="s">
        <v>23</v>
      </c>
      <c r="P21" s="309" t="s">
        <v>24</v>
      </c>
      <c r="Q21" s="309"/>
      <c r="R21" s="309" t="s">
        <v>23</v>
      </c>
      <c r="S21" s="309" t="s">
        <v>24</v>
      </c>
      <c r="T21" s="309" t="s">
        <v>23</v>
      </c>
      <c r="U21" s="309" t="s">
        <v>27</v>
      </c>
      <c r="V21" s="414"/>
    </row>
    <row r="22" spans="1:22" ht="15.75" thickBot="1">
      <c r="A22" s="307" t="s">
        <v>28</v>
      </c>
      <c r="B22" s="351">
        <v>20050192.370000001</v>
      </c>
      <c r="C22" s="352">
        <v>16688608.32</v>
      </c>
      <c r="D22" s="352">
        <v>37827721.020000003</v>
      </c>
      <c r="E22" s="352"/>
      <c r="F22" s="352"/>
      <c r="G22" s="352">
        <v>31850384.739999998</v>
      </c>
      <c r="H22" s="352"/>
      <c r="I22" s="352"/>
      <c r="J22" s="352">
        <v>4000000</v>
      </c>
      <c r="K22" s="307" t="s">
        <v>28</v>
      </c>
      <c r="L22" s="354">
        <v>16050192.369999999</v>
      </c>
      <c r="M22" s="353"/>
      <c r="N22" s="353"/>
      <c r="O22" s="355"/>
      <c r="P22" s="355"/>
      <c r="Q22" s="355"/>
      <c r="R22" s="354">
        <v>975243.09</v>
      </c>
      <c r="S22" s="355"/>
      <c r="T22" s="355"/>
      <c r="U22" s="355"/>
      <c r="V22" s="353">
        <f t="shared" ref="V22:V44" si="0">L22+M22+N22+R22+S22+T22+U22</f>
        <v>17025435.460000001</v>
      </c>
    </row>
    <row r="23" spans="1:22" ht="15.75" thickBot="1">
      <c r="A23" s="307" t="s">
        <v>29</v>
      </c>
      <c r="B23" s="352">
        <v>20050192.370000001</v>
      </c>
      <c r="C23" s="352">
        <v>16688608.32</v>
      </c>
      <c r="D23" s="352"/>
      <c r="E23" s="352"/>
      <c r="F23" s="352">
        <v>1140388.1299999999</v>
      </c>
      <c r="G23" s="352">
        <v>4962773.51</v>
      </c>
      <c r="H23" s="352"/>
      <c r="I23" s="352">
        <v>1140388.1299999999</v>
      </c>
      <c r="J23" s="352">
        <v>3983235.58</v>
      </c>
      <c r="K23" s="307" t="s">
        <v>29</v>
      </c>
      <c r="L23" s="354">
        <v>16050192.369999999</v>
      </c>
      <c r="M23" s="353"/>
      <c r="N23" s="354">
        <v>1140388.1299999999</v>
      </c>
      <c r="O23" s="355"/>
      <c r="P23" s="355"/>
      <c r="Q23" s="355"/>
      <c r="R23" s="354"/>
      <c r="S23" s="355"/>
      <c r="T23" s="355"/>
      <c r="U23" s="355"/>
      <c r="V23" s="353">
        <f t="shared" si="0"/>
        <v>17190580.5</v>
      </c>
    </row>
    <row r="24" spans="1:22" ht="15.75" thickBot="1">
      <c r="A24" s="307" t="s">
        <v>30</v>
      </c>
      <c r="B24" s="352">
        <v>18073942.175999999</v>
      </c>
      <c r="C24" s="352">
        <v>14712358.126</v>
      </c>
      <c r="D24" s="352">
        <v>76815047.989999995</v>
      </c>
      <c r="E24" s="352"/>
      <c r="F24" s="352">
        <v>925606.45</v>
      </c>
      <c r="G24" s="352">
        <v>4855646.87</v>
      </c>
      <c r="H24" s="352"/>
      <c r="I24" s="352"/>
      <c r="J24" s="352">
        <v>8441485.8200000003</v>
      </c>
      <c r="K24" s="307" t="s">
        <v>30</v>
      </c>
      <c r="L24" s="354">
        <v>9428420.3800000008</v>
      </c>
      <c r="M24" s="353"/>
      <c r="N24" s="353"/>
      <c r="O24" s="355"/>
      <c r="P24" s="355"/>
      <c r="Q24" s="355"/>
      <c r="R24" s="354">
        <v>8266.67</v>
      </c>
      <c r="S24" s="355"/>
      <c r="T24" s="355"/>
      <c r="U24" s="355"/>
      <c r="V24" s="353">
        <f t="shared" si="0"/>
        <v>9436687.0500000007</v>
      </c>
    </row>
    <row r="25" spans="1:22" ht="15.75" thickBot="1">
      <c r="A25" s="307" t="s">
        <v>31</v>
      </c>
      <c r="B25" s="352">
        <v>17413441.16</v>
      </c>
      <c r="C25" s="306">
        <v>14051857.109999999</v>
      </c>
      <c r="D25" s="352">
        <v>26219522.289999999</v>
      </c>
      <c r="E25" s="352"/>
      <c r="F25" s="352">
        <v>946145.11</v>
      </c>
      <c r="G25" s="352">
        <v>26843646.739999998</v>
      </c>
      <c r="H25" s="352"/>
      <c r="I25" s="352">
        <v>1871751.56</v>
      </c>
      <c r="J25" s="352">
        <v>3830895.94</v>
      </c>
      <c r="K25" s="307" t="s">
        <v>28</v>
      </c>
      <c r="L25" s="354"/>
      <c r="M25" s="353"/>
      <c r="N25" s="354">
        <v>925606.45</v>
      </c>
      <c r="O25" s="355"/>
      <c r="P25" s="355"/>
      <c r="Q25" s="355"/>
      <c r="R25" s="354"/>
      <c r="S25" s="355"/>
      <c r="T25" s="355"/>
      <c r="U25" s="355"/>
      <c r="V25" s="353">
        <f t="shared" si="0"/>
        <v>925606.45</v>
      </c>
    </row>
    <row r="26" spans="1:22" ht="15.75" thickBot="1">
      <c r="A26" s="307" t="s">
        <v>31</v>
      </c>
      <c r="B26" s="352"/>
      <c r="C26" s="306"/>
      <c r="D26" s="352"/>
      <c r="E26" s="352"/>
      <c r="F26" s="352"/>
      <c r="G26" s="352"/>
      <c r="H26" s="352"/>
      <c r="I26" s="352"/>
      <c r="J26" s="352"/>
      <c r="K26" s="307" t="s">
        <v>29</v>
      </c>
      <c r="L26" s="354">
        <v>16764.419999999998</v>
      </c>
      <c r="M26" s="353"/>
      <c r="N26" s="354">
        <v>793064.14</v>
      </c>
      <c r="O26" s="355"/>
      <c r="P26" s="355"/>
      <c r="Q26" s="355"/>
      <c r="R26" s="354"/>
      <c r="S26" s="355"/>
      <c r="T26" s="355"/>
      <c r="U26" s="355"/>
      <c r="V26" s="353">
        <f t="shared" si="0"/>
        <v>809828.56</v>
      </c>
    </row>
    <row r="27" spans="1:22" ht="15.75" thickBot="1">
      <c r="A27" s="307" t="s">
        <v>31</v>
      </c>
      <c r="B27" s="352"/>
      <c r="C27" s="306"/>
      <c r="D27" s="352"/>
      <c r="E27" s="352"/>
      <c r="F27" s="352"/>
      <c r="G27" s="352"/>
      <c r="H27" s="352"/>
      <c r="I27" s="352"/>
      <c r="J27" s="352"/>
      <c r="K27" s="307" t="s">
        <v>31</v>
      </c>
      <c r="L27" s="354">
        <v>13323441.16</v>
      </c>
      <c r="M27" s="353"/>
      <c r="N27" s="354"/>
      <c r="O27" s="355"/>
      <c r="P27" s="355"/>
      <c r="Q27" s="355"/>
      <c r="R27" s="354"/>
      <c r="S27" s="355"/>
      <c r="T27" s="355"/>
      <c r="U27" s="355"/>
      <c r="V27" s="353">
        <f t="shared" si="0"/>
        <v>13323441.16</v>
      </c>
    </row>
    <row r="28" spans="1:22" ht="15.75" thickBot="1">
      <c r="A28" s="307" t="s">
        <v>32</v>
      </c>
      <c r="B28" s="352">
        <v>17413441.16</v>
      </c>
      <c r="C28" s="306">
        <v>14051857.109999999</v>
      </c>
      <c r="D28" s="352"/>
      <c r="E28" s="352"/>
      <c r="F28" s="352">
        <v>830069.39</v>
      </c>
      <c r="G28" s="352">
        <v>15470077.85</v>
      </c>
      <c r="H28" s="352"/>
      <c r="I28" s="352">
        <v>830069.39</v>
      </c>
      <c r="J28" s="352">
        <v>3838412.96</v>
      </c>
      <c r="K28" s="307" t="s">
        <v>29</v>
      </c>
      <c r="L28" s="354"/>
      <c r="M28" s="354"/>
      <c r="N28" s="354">
        <v>153080.97</v>
      </c>
      <c r="O28" s="355"/>
      <c r="P28" s="355"/>
      <c r="Q28" s="355"/>
      <c r="R28" s="355"/>
      <c r="S28" s="355"/>
      <c r="T28" s="355"/>
      <c r="U28" s="355"/>
      <c r="V28" s="353">
        <f t="shared" si="0"/>
        <v>153080.97</v>
      </c>
    </row>
    <row r="29" spans="1:22" ht="15.75" thickBot="1">
      <c r="A29" s="307" t="s">
        <v>32</v>
      </c>
      <c r="B29" s="352"/>
      <c r="C29" s="306"/>
      <c r="D29" s="352"/>
      <c r="E29" s="352"/>
      <c r="F29" s="352"/>
      <c r="G29" s="352"/>
      <c r="H29" s="352"/>
      <c r="I29" s="352"/>
      <c r="J29" s="352"/>
      <c r="K29" s="307" t="s">
        <v>30</v>
      </c>
      <c r="L29" s="354">
        <v>204035.98</v>
      </c>
      <c r="M29" s="354"/>
      <c r="N29" s="354">
        <v>830069.39</v>
      </c>
      <c r="O29" s="355"/>
      <c r="P29" s="355"/>
      <c r="Q29" s="355"/>
      <c r="R29" s="355"/>
      <c r="S29" s="355"/>
      <c r="T29" s="355"/>
      <c r="U29" s="355"/>
      <c r="V29" s="353">
        <f t="shared" si="0"/>
        <v>1034105.37</v>
      </c>
    </row>
    <row r="30" spans="1:22" ht="15.75" thickBot="1">
      <c r="A30" s="307" t="s">
        <v>32</v>
      </c>
      <c r="B30" s="352"/>
      <c r="C30" s="306"/>
      <c r="D30" s="352"/>
      <c r="E30" s="352"/>
      <c r="F30" s="352"/>
      <c r="G30" s="352"/>
      <c r="H30" s="352"/>
      <c r="I30" s="352"/>
      <c r="J30" s="352"/>
      <c r="K30" s="307" t="s">
        <v>32</v>
      </c>
      <c r="L30" s="354">
        <v>13223441.16</v>
      </c>
      <c r="M30" s="354"/>
      <c r="N30" s="354"/>
      <c r="O30" s="355"/>
      <c r="P30" s="355"/>
      <c r="Q30" s="355"/>
      <c r="R30" s="355"/>
      <c r="S30" s="355"/>
      <c r="T30" s="355"/>
      <c r="U30" s="355"/>
      <c r="V30" s="353">
        <f t="shared" si="0"/>
        <v>13223441.16</v>
      </c>
    </row>
    <row r="31" spans="1:22" ht="15.75" thickBot="1">
      <c r="A31" s="307" t="s">
        <v>33</v>
      </c>
      <c r="B31" s="352">
        <v>19456041.870000001</v>
      </c>
      <c r="C31" s="306">
        <v>16094457.82</v>
      </c>
      <c r="D31" s="352">
        <v>4140312.7</v>
      </c>
      <c r="E31" s="352">
        <v>879999.9</v>
      </c>
      <c r="F31" s="352"/>
      <c r="G31" s="352"/>
      <c r="H31" s="352">
        <v>879999.9</v>
      </c>
      <c r="I31" s="352"/>
      <c r="J31" s="352">
        <v>3828159.6999999997</v>
      </c>
      <c r="K31" s="307" t="s">
        <v>33</v>
      </c>
      <c r="L31" s="354">
        <v>15226041.869999999</v>
      </c>
      <c r="M31" s="354">
        <v>879999.9</v>
      </c>
      <c r="N31" s="354"/>
      <c r="O31" s="355"/>
      <c r="P31" s="355"/>
      <c r="Q31" s="355"/>
      <c r="R31" s="355"/>
      <c r="S31" s="355"/>
      <c r="T31" s="355"/>
      <c r="U31" s="355"/>
      <c r="V31" s="353">
        <f t="shared" si="0"/>
        <v>16106041.77</v>
      </c>
    </row>
    <row r="32" spans="1:22" ht="15.75" thickBot="1">
      <c r="A32" s="307" t="s">
        <v>34</v>
      </c>
      <c r="B32" s="352">
        <v>19456041.870000001</v>
      </c>
      <c r="C32" s="306">
        <v>16094457.82</v>
      </c>
      <c r="D32" s="352">
        <v>99885.63</v>
      </c>
      <c r="E32" s="352"/>
      <c r="F32" s="306">
        <v>1596024.78</v>
      </c>
      <c r="G32" s="306">
        <v>31142774.84</v>
      </c>
      <c r="H32" s="352"/>
      <c r="I32" s="306">
        <v>1596024.78</v>
      </c>
      <c r="J32" s="352">
        <v>3853634.07</v>
      </c>
      <c r="K32" s="307" t="s">
        <v>34</v>
      </c>
      <c r="L32" s="354">
        <v>15406041.869999999</v>
      </c>
      <c r="M32" s="354"/>
      <c r="N32" s="354">
        <v>725277.01</v>
      </c>
      <c r="O32" s="355"/>
      <c r="P32" s="355"/>
      <c r="Q32" s="355"/>
      <c r="R32" s="355"/>
      <c r="S32" s="355"/>
      <c r="T32" s="355"/>
      <c r="U32" s="355"/>
      <c r="V32" s="353">
        <f t="shared" si="0"/>
        <v>16131318.879999999</v>
      </c>
    </row>
    <row r="33" spans="1:22" ht="15.75" thickBot="1">
      <c r="A33" s="307" t="s">
        <v>34</v>
      </c>
      <c r="B33" s="352"/>
      <c r="C33" s="306"/>
      <c r="D33" s="352"/>
      <c r="E33" s="352"/>
      <c r="F33" s="352"/>
      <c r="G33" s="352"/>
      <c r="H33" s="352"/>
      <c r="I33" s="352"/>
      <c r="J33" s="352"/>
      <c r="K33" s="307" t="s">
        <v>33</v>
      </c>
      <c r="L33" s="354">
        <v>180000</v>
      </c>
      <c r="M33" s="354"/>
      <c r="N33" s="354"/>
      <c r="O33" s="355"/>
      <c r="P33" s="355"/>
      <c r="Q33" s="355"/>
      <c r="R33" s="355"/>
      <c r="S33" s="355"/>
      <c r="T33" s="355"/>
      <c r="U33" s="355"/>
      <c r="V33" s="353">
        <f t="shared" si="0"/>
        <v>180000</v>
      </c>
    </row>
    <row r="34" spans="1:22" ht="15.75" thickBot="1">
      <c r="A34" s="307" t="s">
        <v>34</v>
      </c>
      <c r="B34" s="352"/>
      <c r="C34" s="306"/>
      <c r="D34" s="352"/>
      <c r="E34" s="352"/>
      <c r="F34" s="352"/>
      <c r="G34" s="352"/>
      <c r="H34" s="352"/>
      <c r="I34" s="352"/>
      <c r="J34" s="352"/>
      <c r="K34" s="307" t="s">
        <v>32</v>
      </c>
      <c r="L34" s="354">
        <v>351587.04</v>
      </c>
      <c r="M34" s="354"/>
      <c r="N34" s="354"/>
      <c r="O34" s="355"/>
      <c r="P34" s="355"/>
      <c r="Q34" s="355"/>
      <c r="R34" s="355"/>
      <c r="S34" s="355"/>
      <c r="T34" s="355"/>
      <c r="U34" s="355"/>
      <c r="V34" s="353">
        <f t="shared" si="0"/>
        <v>351587.04</v>
      </c>
    </row>
    <row r="35" spans="1:22" ht="15.75" thickBot="1">
      <c r="A35" s="307" t="s">
        <v>34</v>
      </c>
      <c r="B35" s="352"/>
      <c r="C35" s="306"/>
      <c r="D35" s="352"/>
      <c r="E35" s="352"/>
      <c r="F35" s="352"/>
      <c r="G35" s="352"/>
      <c r="H35" s="352"/>
      <c r="I35" s="352"/>
      <c r="J35" s="352"/>
      <c r="K35" s="307" t="s">
        <v>31</v>
      </c>
      <c r="L35" s="354">
        <v>989851.83</v>
      </c>
      <c r="M35" s="354"/>
      <c r="N35" s="354"/>
      <c r="O35" s="355"/>
      <c r="P35" s="355"/>
      <c r="Q35" s="355"/>
      <c r="R35" s="355"/>
      <c r="S35" s="355"/>
      <c r="T35" s="355"/>
      <c r="U35" s="355"/>
      <c r="V35" s="353">
        <f t="shared" si="0"/>
        <v>989851.83</v>
      </c>
    </row>
    <row r="36" spans="1:22" ht="15.75" thickBot="1">
      <c r="A36" s="307" t="s">
        <v>35</v>
      </c>
      <c r="B36" s="352">
        <v>19456041.869999997</v>
      </c>
      <c r="C36" s="306">
        <v>16094457.82</v>
      </c>
      <c r="D36" s="352"/>
      <c r="E36" s="352"/>
      <c r="F36" s="306">
        <v>1448496.11</v>
      </c>
      <c r="G36" s="352">
        <v>3152312.73</v>
      </c>
      <c r="H36" s="352"/>
      <c r="I36" s="306">
        <v>1448496.11</v>
      </c>
      <c r="J36" s="352">
        <v>3872455.1599999997</v>
      </c>
      <c r="K36" s="307" t="s">
        <v>35</v>
      </c>
      <c r="L36" s="354">
        <v>15406041.869999999</v>
      </c>
      <c r="M36" s="354"/>
      <c r="N36" s="354">
        <v>1448496.11</v>
      </c>
      <c r="O36" s="355"/>
      <c r="P36" s="355"/>
      <c r="Q36" s="355"/>
      <c r="R36" s="355"/>
      <c r="S36" s="355"/>
      <c r="T36" s="355"/>
      <c r="U36" s="355"/>
      <c r="V36" s="353">
        <f t="shared" si="0"/>
        <v>16854537.98</v>
      </c>
    </row>
    <row r="37" spans="1:22" ht="15.75" thickBot="1">
      <c r="A37" s="307" t="s">
        <v>35</v>
      </c>
      <c r="B37" s="352"/>
      <c r="C37" s="306"/>
      <c r="D37" s="352"/>
      <c r="E37" s="352"/>
      <c r="F37" s="352"/>
      <c r="G37" s="352"/>
      <c r="H37" s="352"/>
      <c r="I37" s="352">
        <v>8739.11</v>
      </c>
      <c r="J37" s="352"/>
      <c r="K37" s="307" t="s">
        <v>31</v>
      </c>
      <c r="L37" s="354">
        <v>140000</v>
      </c>
      <c r="M37" s="354"/>
      <c r="N37" s="354"/>
      <c r="O37" s="355"/>
      <c r="P37" s="355"/>
      <c r="Q37" s="355"/>
      <c r="R37" s="355"/>
      <c r="S37" s="355"/>
      <c r="T37" s="355"/>
      <c r="U37" s="355"/>
      <c r="V37" s="353">
        <f t="shared" si="0"/>
        <v>140000</v>
      </c>
    </row>
    <row r="38" spans="1:22" ht="15.75" thickBot="1">
      <c r="A38" s="307" t="s">
        <v>36</v>
      </c>
      <c r="B38" s="352">
        <v>16756442.039999999</v>
      </c>
      <c r="C38" s="306">
        <v>13394857.989999998</v>
      </c>
      <c r="D38" s="352"/>
      <c r="E38" s="352"/>
      <c r="F38" s="352">
        <v>8739.11</v>
      </c>
      <c r="G38" s="352"/>
      <c r="H38" s="352"/>
      <c r="I38" s="352"/>
      <c r="J38" s="352">
        <v>13349410.210000001</v>
      </c>
      <c r="K38" s="308">
        <v>45536</v>
      </c>
      <c r="L38" s="354">
        <v>3152312.73</v>
      </c>
      <c r="M38" s="354"/>
      <c r="N38" s="354">
        <v>8739.11</v>
      </c>
      <c r="O38" s="355"/>
      <c r="P38" s="355"/>
      <c r="Q38" s="355"/>
      <c r="R38" s="355"/>
      <c r="S38" s="355"/>
      <c r="T38" s="355"/>
      <c r="U38" s="355"/>
      <c r="V38" s="353">
        <f t="shared" si="0"/>
        <v>3161051.84</v>
      </c>
    </row>
    <row r="39" spans="1:22" ht="15.75" thickBot="1">
      <c r="A39" s="307" t="s">
        <v>37</v>
      </c>
      <c r="B39" s="352">
        <v>16756442.039999999</v>
      </c>
      <c r="C39" s="306">
        <v>13394857.989999998</v>
      </c>
      <c r="D39" s="306">
        <v>14847687.27</v>
      </c>
      <c r="E39" s="306"/>
      <c r="F39" s="306">
        <v>1002301.28</v>
      </c>
      <c r="G39" s="306">
        <v>25725971.990000002</v>
      </c>
      <c r="H39" s="352"/>
      <c r="I39" s="306">
        <v>1002301.28</v>
      </c>
      <c r="J39" s="352">
        <v>4001994.16</v>
      </c>
      <c r="K39" s="307" t="s">
        <v>37</v>
      </c>
      <c r="L39" s="354">
        <v>12565110.460000001</v>
      </c>
      <c r="M39" s="353"/>
      <c r="N39" s="353"/>
      <c r="O39" s="355"/>
      <c r="P39" s="355"/>
      <c r="Q39" s="355"/>
      <c r="R39" s="355"/>
      <c r="S39" s="355"/>
      <c r="T39" s="355"/>
      <c r="U39" s="355"/>
      <c r="V39" s="353">
        <f t="shared" si="0"/>
        <v>12565110.460000001</v>
      </c>
    </row>
    <row r="40" spans="1:22" ht="15.75" thickBot="1">
      <c r="A40" s="307" t="s">
        <v>37</v>
      </c>
      <c r="B40" s="352"/>
      <c r="C40" s="306"/>
      <c r="D40" s="306"/>
      <c r="E40" s="306"/>
      <c r="F40" s="306"/>
      <c r="G40" s="306"/>
      <c r="H40" s="352"/>
      <c r="I40" s="352"/>
      <c r="J40" s="352"/>
      <c r="K40" s="307" t="s">
        <v>33</v>
      </c>
      <c r="L40" s="354">
        <v>221840.3</v>
      </c>
      <c r="M40" s="353"/>
      <c r="N40" s="353"/>
      <c r="O40" s="355"/>
      <c r="P40" s="355"/>
      <c r="Q40" s="355"/>
      <c r="R40" s="355"/>
      <c r="S40" s="355"/>
      <c r="T40" s="355"/>
      <c r="U40" s="355"/>
      <c r="V40" s="353">
        <f t="shared" si="0"/>
        <v>221840.3</v>
      </c>
    </row>
    <row r="41" spans="1:22" ht="15.75" thickBot="1">
      <c r="A41" s="307" t="s">
        <v>37</v>
      </c>
      <c r="B41" s="352"/>
      <c r="C41" s="306"/>
      <c r="D41" s="306"/>
      <c r="E41" s="306"/>
      <c r="F41" s="306"/>
      <c r="G41" s="306"/>
      <c r="H41" s="352"/>
      <c r="I41" s="352"/>
      <c r="J41" s="352"/>
      <c r="K41" s="307" t="s">
        <v>34</v>
      </c>
      <c r="L41" s="354">
        <v>196365.93</v>
      </c>
      <c r="M41" s="353"/>
      <c r="N41" s="354">
        <v>860359.14</v>
      </c>
      <c r="O41" s="355"/>
      <c r="P41" s="355"/>
      <c r="Q41" s="355"/>
      <c r="R41" s="355"/>
      <c r="S41" s="355"/>
      <c r="T41" s="355"/>
      <c r="U41" s="355"/>
      <c r="V41" s="353">
        <f t="shared" si="0"/>
        <v>1056725.07</v>
      </c>
    </row>
    <row r="42" spans="1:22" ht="15.75" thickBot="1">
      <c r="A42" s="307" t="s">
        <v>37</v>
      </c>
      <c r="B42" s="352"/>
      <c r="C42" s="306"/>
      <c r="D42" s="306"/>
      <c r="E42" s="306"/>
      <c r="F42" s="306"/>
      <c r="G42" s="306"/>
      <c r="H42" s="352"/>
      <c r="I42" s="352"/>
      <c r="J42" s="352"/>
      <c r="K42" s="307" t="s">
        <v>35</v>
      </c>
      <c r="L42" s="354">
        <v>177544.84</v>
      </c>
      <c r="M42" s="353"/>
      <c r="N42" s="354">
        <v>141942.14000000001</v>
      </c>
      <c r="O42" s="355"/>
      <c r="P42" s="355"/>
      <c r="Q42" s="355"/>
      <c r="R42" s="355"/>
      <c r="S42" s="355"/>
      <c r="T42" s="355"/>
      <c r="U42" s="355"/>
      <c r="V42" s="353">
        <f t="shared" si="0"/>
        <v>319486.98</v>
      </c>
    </row>
    <row r="43" spans="1:22" ht="15.75" thickBot="1">
      <c r="A43" s="307" t="s">
        <v>38</v>
      </c>
      <c r="B43" s="352">
        <v>17963343.399999999</v>
      </c>
      <c r="C43" s="306">
        <v>14601759.35</v>
      </c>
      <c r="D43" s="353"/>
      <c r="E43" s="353"/>
      <c r="F43" s="354"/>
      <c r="G43" s="354"/>
      <c r="H43" s="354"/>
      <c r="I43" s="354"/>
      <c r="J43" s="352"/>
      <c r="K43" s="307"/>
      <c r="L43" s="353"/>
      <c r="M43" s="353"/>
      <c r="N43" s="353"/>
      <c r="O43" s="355"/>
      <c r="P43" s="355"/>
      <c r="Q43" s="355"/>
      <c r="R43" s="355"/>
      <c r="S43" s="355"/>
      <c r="T43" s="355"/>
      <c r="U43" s="355"/>
      <c r="V43" s="353">
        <f t="shared" si="0"/>
        <v>0</v>
      </c>
    </row>
    <row r="44" spans="1:22" ht="15.75" thickBot="1">
      <c r="A44" s="305" t="s">
        <v>39</v>
      </c>
      <c r="B44" s="352">
        <v>17963343.399999999</v>
      </c>
      <c r="C44" s="306">
        <v>14601759.35</v>
      </c>
      <c r="D44" s="353"/>
      <c r="E44" s="353"/>
      <c r="F44" s="353"/>
      <c r="G44" s="354"/>
      <c r="H44" s="354"/>
      <c r="I44" s="354"/>
      <c r="J44" s="352"/>
      <c r="K44" s="305"/>
      <c r="L44" s="353"/>
      <c r="M44" s="353"/>
      <c r="N44" s="353"/>
      <c r="O44" s="355"/>
      <c r="P44" s="355"/>
      <c r="Q44" s="355"/>
      <c r="R44" s="355"/>
      <c r="S44" s="355"/>
      <c r="T44" s="355"/>
      <c r="U44" s="355"/>
      <c r="V44" s="353">
        <f t="shared" si="0"/>
        <v>0</v>
      </c>
    </row>
    <row r="45" spans="1:22" ht="15.75" thickBot="1">
      <c r="A45" s="304"/>
      <c r="B45" s="303">
        <f t="shared" ref="B45:J45" si="1">SUM(B22:B44)</f>
        <v>220808905.72600001</v>
      </c>
      <c r="C45" s="303">
        <f t="shared" si="1"/>
        <v>180469897.12599999</v>
      </c>
      <c r="D45" s="303">
        <f t="shared" si="1"/>
        <v>159950176.89999998</v>
      </c>
      <c r="E45" s="303">
        <f t="shared" si="1"/>
        <v>879999.9</v>
      </c>
      <c r="F45" s="303">
        <f t="shared" si="1"/>
        <v>7897770.3600000013</v>
      </c>
      <c r="G45" s="303">
        <f t="shared" si="1"/>
        <v>144003589.27000001</v>
      </c>
      <c r="H45" s="303">
        <f t="shared" si="1"/>
        <v>879999.9</v>
      </c>
      <c r="I45" s="303">
        <f t="shared" si="1"/>
        <v>7897770.3600000013</v>
      </c>
      <c r="J45" s="303">
        <f t="shared" si="1"/>
        <v>52999683.599999994</v>
      </c>
      <c r="K45" s="303"/>
      <c r="L45" s="303">
        <f t="shared" ref="L45:V45" si="2">SUM(L22:L44)</f>
        <v>132309226.58000003</v>
      </c>
      <c r="M45" s="303">
        <f t="shared" si="2"/>
        <v>879999.9</v>
      </c>
      <c r="N45" s="303">
        <f t="shared" si="2"/>
        <v>7027022.5899999999</v>
      </c>
      <c r="O45" s="303">
        <f t="shared" si="2"/>
        <v>0</v>
      </c>
      <c r="P45" s="303">
        <f t="shared" si="2"/>
        <v>0</v>
      </c>
      <c r="Q45" s="303">
        <f t="shared" si="2"/>
        <v>0</v>
      </c>
      <c r="R45" s="303">
        <f t="shared" si="2"/>
        <v>983509.76</v>
      </c>
      <c r="S45" s="303">
        <f t="shared" si="2"/>
        <v>0</v>
      </c>
      <c r="T45" s="303">
        <f t="shared" si="2"/>
        <v>0</v>
      </c>
      <c r="U45" s="303">
        <f t="shared" si="2"/>
        <v>0</v>
      </c>
      <c r="V45" s="303">
        <f t="shared" si="2"/>
        <v>141199758.83000001</v>
      </c>
    </row>
    <row r="46" spans="1:22">
      <c r="A46" s="287"/>
      <c r="B46" s="287"/>
      <c r="C46" s="288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7"/>
      <c r="T46" s="287"/>
      <c r="U46" s="300"/>
      <c r="V46" s="300"/>
    </row>
    <row r="47" spans="1:22" ht="40.5" customHeight="1">
      <c r="A47" s="411" t="s">
        <v>40</v>
      </c>
      <c r="B47" s="412"/>
      <c r="C47" s="412"/>
      <c r="D47" s="412"/>
      <c r="E47" s="413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7"/>
      <c r="U47" s="300"/>
      <c r="V47" s="300"/>
    </row>
    <row r="48" spans="1:22" ht="20.25" customHeight="1">
      <c r="A48" s="428" t="s">
        <v>41</v>
      </c>
      <c r="B48" s="429"/>
      <c r="C48" s="429"/>
      <c r="D48" s="429"/>
      <c r="E48" s="430"/>
      <c r="F48" s="287"/>
      <c r="G48" s="287"/>
      <c r="H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7"/>
      <c r="U48" s="300"/>
      <c r="V48" s="300"/>
    </row>
    <row r="49" spans="1:22">
      <c r="A49" s="431"/>
      <c r="B49" s="432"/>
      <c r="C49" s="432"/>
      <c r="D49" s="432"/>
      <c r="E49" s="433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  <c r="U49" s="300"/>
      <c r="V49" s="300"/>
    </row>
    <row r="50" spans="1:22" ht="37.5" customHeight="1">
      <c r="A50" s="394" t="s">
        <v>42</v>
      </c>
      <c r="B50" s="395"/>
      <c r="C50" s="395"/>
      <c r="D50" s="395"/>
      <c r="E50" s="396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300"/>
      <c r="V50" s="300"/>
    </row>
    <row r="51" spans="1:22" ht="17.25" customHeight="1">
      <c r="A51" s="394" t="s">
        <v>43</v>
      </c>
      <c r="B51" s="395"/>
      <c r="C51" s="395"/>
      <c r="D51" s="395"/>
      <c r="E51" s="396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300"/>
      <c r="V51" s="300"/>
    </row>
    <row r="52" spans="1:22" ht="17.25" customHeight="1">
      <c r="A52" s="394" t="s">
        <v>44</v>
      </c>
      <c r="B52" s="395"/>
      <c r="C52" s="395"/>
      <c r="D52" s="395"/>
      <c r="E52" s="396"/>
      <c r="F52" s="287"/>
      <c r="G52" s="287"/>
      <c r="H52" s="287"/>
      <c r="I52" s="287"/>
      <c r="J52" s="287"/>
      <c r="K52" s="287"/>
      <c r="L52" s="287"/>
      <c r="M52" s="287"/>
      <c r="N52" s="287"/>
      <c r="O52" s="287"/>
      <c r="P52" s="287"/>
      <c r="Q52" s="287"/>
      <c r="R52" s="287"/>
      <c r="S52" s="287"/>
      <c r="T52" s="287"/>
      <c r="U52" s="300"/>
      <c r="V52" s="300"/>
    </row>
    <row r="53" spans="1:22" ht="17.25" customHeight="1">
      <c r="A53" s="394" t="s">
        <v>45</v>
      </c>
      <c r="B53" s="395"/>
      <c r="C53" s="395"/>
      <c r="D53" s="395"/>
      <c r="E53" s="396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7"/>
      <c r="Q53" s="287"/>
      <c r="R53" s="287"/>
      <c r="S53" s="287"/>
      <c r="T53" s="287"/>
      <c r="U53" s="300"/>
      <c r="V53" s="300"/>
    </row>
    <row r="54" spans="1:22" ht="17.25" customHeight="1">
      <c r="A54" s="394" t="s">
        <v>46</v>
      </c>
      <c r="B54" s="395"/>
      <c r="C54" s="395"/>
      <c r="D54" s="395"/>
      <c r="E54" s="396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300"/>
      <c r="V54" s="300"/>
    </row>
    <row r="55" spans="1:22">
      <c r="A55" s="287"/>
      <c r="B55" s="287"/>
      <c r="C55" s="288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  <c r="Q55" s="287"/>
      <c r="R55" s="287"/>
      <c r="S55" s="287"/>
      <c r="T55" s="287"/>
      <c r="U55" s="300"/>
      <c r="V55" s="300"/>
    </row>
    <row r="56" spans="1:22" ht="15.75" customHeight="1">
      <c r="A56" s="401" t="s">
        <v>47</v>
      </c>
      <c r="B56" s="401"/>
      <c r="C56" s="401"/>
      <c r="D56" s="401"/>
      <c r="E56" s="401"/>
      <c r="F56" s="401"/>
      <c r="G56" s="401"/>
      <c r="H56" s="401"/>
      <c r="I56" s="401"/>
      <c r="J56" s="401"/>
      <c r="K56" s="401"/>
      <c r="L56" s="287"/>
      <c r="M56" s="287"/>
      <c r="N56" s="287"/>
      <c r="O56" s="287"/>
      <c r="P56" s="287"/>
      <c r="Q56" s="287"/>
      <c r="R56" s="287"/>
      <c r="S56" s="287"/>
      <c r="T56" s="287"/>
      <c r="U56" s="300"/>
      <c r="V56" s="300"/>
    </row>
    <row r="57" spans="1:22" ht="38.25" customHeight="1">
      <c r="A57" s="402" t="s">
        <v>41</v>
      </c>
      <c r="B57" s="403"/>
      <c r="C57" s="403"/>
      <c r="D57" s="403"/>
      <c r="E57" s="404"/>
      <c r="F57" s="302" t="s">
        <v>48</v>
      </c>
      <c r="G57" s="302" t="s">
        <v>49</v>
      </c>
      <c r="H57" s="302" t="s">
        <v>50</v>
      </c>
      <c r="I57" s="302" t="s">
        <v>51</v>
      </c>
      <c r="J57" s="302" t="s">
        <v>52</v>
      </c>
      <c r="K57" s="302" t="s">
        <v>53</v>
      </c>
      <c r="L57" s="287"/>
      <c r="M57" s="287"/>
      <c r="N57" s="287"/>
      <c r="O57" s="287"/>
      <c r="P57" s="287"/>
      <c r="Q57" s="287"/>
      <c r="R57" s="287"/>
      <c r="S57" s="287"/>
      <c r="T57" s="287"/>
      <c r="U57" s="300"/>
      <c r="V57" s="300"/>
    </row>
    <row r="58" spans="1:22" ht="39.75" customHeight="1">
      <c r="A58" s="394" t="s">
        <v>54</v>
      </c>
      <c r="B58" s="395"/>
      <c r="C58" s="395"/>
      <c r="D58" s="395"/>
      <c r="E58" s="396"/>
      <c r="F58" s="297">
        <v>3353833.22</v>
      </c>
      <c r="G58" s="293" t="s">
        <v>56</v>
      </c>
      <c r="H58" s="292">
        <v>201800010008207</v>
      </c>
      <c r="I58" s="279">
        <v>45292</v>
      </c>
      <c r="J58" s="279">
        <v>45292</v>
      </c>
      <c r="K58" s="282" t="s">
        <v>75</v>
      </c>
      <c r="L58" s="287"/>
      <c r="M58" s="287"/>
      <c r="N58" s="287"/>
      <c r="O58" s="287"/>
      <c r="P58" s="289"/>
      <c r="Q58" s="287"/>
      <c r="R58" s="287"/>
      <c r="S58" s="287"/>
      <c r="T58" s="287"/>
      <c r="U58" s="300"/>
      <c r="V58" s="300"/>
    </row>
    <row r="59" spans="1:22" ht="39.75" customHeight="1">
      <c r="A59" s="394" t="s">
        <v>54</v>
      </c>
      <c r="B59" s="395"/>
      <c r="C59" s="395"/>
      <c r="D59" s="395"/>
      <c r="E59" s="396"/>
      <c r="F59" s="297">
        <v>3192929.37</v>
      </c>
      <c r="G59" s="293" t="s">
        <v>56</v>
      </c>
      <c r="H59" s="292">
        <v>201800010008207</v>
      </c>
      <c r="I59" s="279">
        <v>45325</v>
      </c>
      <c r="J59" s="279">
        <v>45325</v>
      </c>
      <c r="K59" s="282" t="s">
        <v>75</v>
      </c>
      <c r="L59" s="287"/>
      <c r="M59" s="287"/>
      <c r="N59" s="287"/>
      <c r="O59" s="287"/>
      <c r="P59" s="289"/>
      <c r="Q59" s="287"/>
      <c r="R59" s="287"/>
      <c r="S59" s="287"/>
      <c r="T59" s="287"/>
      <c r="U59" s="300"/>
      <c r="V59" s="300"/>
    </row>
    <row r="60" spans="1:22" ht="39.75" customHeight="1">
      <c r="A60" s="394" t="s">
        <v>54</v>
      </c>
      <c r="B60" s="395"/>
      <c r="C60" s="395"/>
      <c r="D60" s="395"/>
      <c r="E60" s="396"/>
      <c r="F60" s="297">
        <v>329224.14</v>
      </c>
      <c r="G60" s="293" t="s">
        <v>56</v>
      </c>
      <c r="H60" s="292">
        <v>201800010008207</v>
      </c>
      <c r="I60" s="279">
        <v>45263</v>
      </c>
      <c r="J60" s="279">
        <v>45354</v>
      </c>
      <c r="K60" s="282" t="s">
        <v>75</v>
      </c>
      <c r="L60" s="287"/>
      <c r="M60" s="287"/>
      <c r="N60" s="287"/>
      <c r="O60" s="287"/>
      <c r="P60" s="289"/>
      <c r="Q60" s="287"/>
      <c r="R60" s="287"/>
      <c r="S60" s="287"/>
      <c r="T60" s="287"/>
      <c r="U60" s="300"/>
      <c r="V60" s="300"/>
    </row>
    <row r="61" spans="1:22" ht="39.75" customHeight="1">
      <c r="A61" s="394" t="s">
        <v>54</v>
      </c>
      <c r="B61" s="395"/>
      <c r="C61" s="395"/>
      <c r="D61" s="395"/>
      <c r="E61" s="396"/>
      <c r="F61" s="297">
        <v>3303884.39</v>
      </c>
      <c r="G61" s="293" t="s">
        <v>56</v>
      </c>
      <c r="H61" s="292">
        <v>201800010008207</v>
      </c>
      <c r="I61" s="279">
        <v>45354</v>
      </c>
      <c r="J61" s="279">
        <v>45354</v>
      </c>
      <c r="K61" s="282" t="s">
        <v>75</v>
      </c>
      <c r="L61" s="287"/>
      <c r="M61" s="287"/>
      <c r="N61" s="287"/>
      <c r="O61" s="287"/>
      <c r="P61" s="289"/>
      <c r="Q61" s="287"/>
      <c r="R61" s="287"/>
      <c r="S61" s="287"/>
      <c r="T61" s="287"/>
      <c r="U61" s="300"/>
      <c r="V61" s="300"/>
    </row>
    <row r="62" spans="1:22" ht="39.75" customHeight="1">
      <c r="A62" s="394" t="s">
        <v>54</v>
      </c>
      <c r="B62" s="395"/>
      <c r="C62" s="395"/>
      <c r="D62" s="395"/>
      <c r="E62" s="396"/>
      <c r="F62" s="297">
        <v>3241073.33</v>
      </c>
      <c r="G62" s="293" t="s">
        <v>56</v>
      </c>
      <c r="H62" s="292">
        <v>202100010024770</v>
      </c>
      <c r="I62" s="279">
        <v>45384</v>
      </c>
      <c r="J62" s="279">
        <v>45384</v>
      </c>
      <c r="K62" s="282" t="s">
        <v>75</v>
      </c>
      <c r="L62" s="287"/>
      <c r="M62" s="287"/>
      <c r="N62" s="287"/>
      <c r="O62" s="287"/>
      <c r="P62" s="289"/>
      <c r="Q62" s="287"/>
      <c r="R62" s="287"/>
      <c r="S62" s="287"/>
      <c r="T62" s="287"/>
      <c r="U62" s="300"/>
      <c r="V62" s="300"/>
    </row>
    <row r="63" spans="1:22" ht="39.75" customHeight="1">
      <c r="A63" s="394" t="s">
        <v>54</v>
      </c>
      <c r="B63" s="395"/>
      <c r="C63" s="395"/>
      <c r="D63" s="395"/>
      <c r="E63" s="396"/>
      <c r="F63" s="297">
        <v>3184786.67</v>
      </c>
      <c r="G63" s="293" t="s">
        <v>56</v>
      </c>
      <c r="H63" s="292">
        <v>202100010024770</v>
      </c>
      <c r="I63" s="279">
        <v>45415</v>
      </c>
      <c r="J63" s="279">
        <v>45415</v>
      </c>
      <c r="K63" s="282" t="s">
        <v>75</v>
      </c>
      <c r="L63" s="287"/>
      <c r="M63" s="287"/>
      <c r="N63" s="287"/>
      <c r="O63" s="287"/>
      <c r="P63" s="289"/>
      <c r="Q63" s="287"/>
      <c r="R63" s="287"/>
      <c r="S63" s="287"/>
      <c r="T63" s="287"/>
      <c r="U63" s="300"/>
      <c r="V63" s="300"/>
    </row>
    <row r="64" spans="1:22" ht="39.75" customHeight="1">
      <c r="A64" s="394" t="s">
        <v>54</v>
      </c>
      <c r="B64" s="395"/>
      <c r="C64" s="395"/>
      <c r="D64" s="395"/>
      <c r="E64" s="396"/>
      <c r="F64" s="301">
        <v>3207934.13</v>
      </c>
      <c r="G64" s="293" t="s">
        <v>265</v>
      </c>
      <c r="H64" s="292">
        <v>202100010024770</v>
      </c>
      <c r="I64" s="279">
        <v>45444</v>
      </c>
      <c r="J64" s="279">
        <v>45444</v>
      </c>
      <c r="K64" s="282" t="s">
        <v>254</v>
      </c>
      <c r="L64" s="287"/>
      <c r="M64" s="287"/>
      <c r="N64" s="287"/>
      <c r="O64" s="287"/>
      <c r="P64" s="289"/>
      <c r="Q64" s="287"/>
      <c r="R64" s="287"/>
      <c r="S64" s="287"/>
      <c r="T64" s="287"/>
      <c r="U64" s="300"/>
      <c r="V64" s="300"/>
    </row>
    <row r="65" spans="1:22" ht="39.75" customHeight="1">
      <c r="A65" s="394" t="s">
        <v>54</v>
      </c>
      <c r="B65" s="395"/>
      <c r="C65" s="395"/>
      <c r="D65" s="395"/>
      <c r="E65" s="396"/>
      <c r="F65" s="301">
        <v>3379775.08</v>
      </c>
      <c r="G65" s="293" t="s">
        <v>270</v>
      </c>
      <c r="H65" s="292">
        <v>202100010024770</v>
      </c>
      <c r="I65" s="279">
        <v>45475</v>
      </c>
      <c r="J65" s="279">
        <v>45475</v>
      </c>
      <c r="K65" s="282" t="s">
        <v>269</v>
      </c>
      <c r="L65" s="287"/>
      <c r="M65" s="287"/>
      <c r="N65" s="287"/>
      <c r="O65" s="287"/>
      <c r="P65" s="289"/>
      <c r="Q65" s="287"/>
      <c r="R65" s="287"/>
      <c r="S65" s="287"/>
      <c r="T65" s="287"/>
      <c r="U65" s="300"/>
      <c r="V65" s="300"/>
    </row>
    <row r="66" spans="1:22" ht="39.75" customHeight="1">
      <c r="A66" s="394" t="s">
        <v>54</v>
      </c>
      <c r="B66" s="395"/>
      <c r="C66" s="395"/>
      <c r="D66" s="395"/>
      <c r="E66" s="396"/>
      <c r="F66" s="301">
        <v>3220594.49</v>
      </c>
      <c r="G66" s="293" t="s">
        <v>264</v>
      </c>
      <c r="H66" s="292">
        <v>202100010024770</v>
      </c>
      <c r="I66" s="279">
        <v>45505</v>
      </c>
      <c r="J66" s="279">
        <v>45505</v>
      </c>
      <c r="K66" s="282" t="s">
        <v>254</v>
      </c>
      <c r="L66" s="287"/>
      <c r="M66" s="287"/>
      <c r="N66" s="287"/>
      <c r="O66" s="287"/>
      <c r="P66" s="289"/>
      <c r="Q66" s="287"/>
      <c r="R66" s="287"/>
      <c r="S66" s="287"/>
      <c r="T66" s="287"/>
      <c r="U66" s="300"/>
      <c r="V66" s="300"/>
    </row>
    <row r="67" spans="1:22" ht="39.75" customHeight="1">
      <c r="A67" s="394" t="s">
        <v>54</v>
      </c>
      <c r="B67" s="395"/>
      <c r="C67" s="395"/>
      <c r="D67" s="395"/>
      <c r="E67" s="396"/>
      <c r="F67" s="301">
        <v>3361584.05</v>
      </c>
      <c r="G67" s="293" t="s">
        <v>268</v>
      </c>
      <c r="H67" s="329" t="s">
        <v>286</v>
      </c>
      <c r="I67" s="279">
        <v>45536</v>
      </c>
      <c r="J67" s="279">
        <v>45536</v>
      </c>
      <c r="K67" s="317" t="s">
        <v>279</v>
      </c>
      <c r="L67" s="287"/>
      <c r="M67" s="287"/>
      <c r="N67" s="287"/>
      <c r="O67" s="287"/>
      <c r="P67" s="289"/>
      <c r="Q67" s="287"/>
      <c r="R67" s="287"/>
      <c r="S67" s="287"/>
      <c r="T67" s="287"/>
      <c r="U67" s="300"/>
      <c r="V67" s="300"/>
    </row>
    <row r="68" spans="1:22" ht="39.75" customHeight="1">
      <c r="A68" s="394" t="s">
        <v>54</v>
      </c>
      <c r="B68" s="395"/>
      <c r="C68" s="395"/>
      <c r="D68" s="395"/>
      <c r="E68" s="396"/>
      <c r="F68" s="301">
        <v>3361584.05</v>
      </c>
      <c r="G68" s="293" t="s">
        <v>268</v>
      </c>
      <c r="H68" s="329" t="s">
        <v>286</v>
      </c>
      <c r="I68" s="279">
        <v>45566</v>
      </c>
      <c r="J68" s="279">
        <v>45566</v>
      </c>
      <c r="K68" s="282" t="s">
        <v>279</v>
      </c>
      <c r="L68" s="320"/>
      <c r="M68" s="320"/>
      <c r="N68" s="320"/>
      <c r="O68" s="320"/>
      <c r="P68" s="319"/>
      <c r="Q68" s="320"/>
      <c r="R68" s="320"/>
      <c r="S68" s="320"/>
      <c r="T68" s="320"/>
      <c r="U68" s="300"/>
      <c r="V68" s="300"/>
    </row>
    <row r="69" spans="1:22" ht="39.75" customHeight="1">
      <c r="A69" s="394" t="s">
        <v>55</v>
      </c>
      <c r="B69" s="395"/>
      <c r="C69" s="395"/>
      <c r="D69" s="395"/>
      <c r="E69" s="396"/>
      <c r="F69" s="297">
        <v>320970.71000000002</v>
      </c>
      <c r="G69" s="293" t="s">
        <v>56</v>
      </c>
      <c r="H69" s="292">
        <v>201800010008207</v>
      </c>
      <c r="I69" s="279">
        <v>45292</v>
      </c>
      <c r="J69" s="279">
        <v>45292</v>
      </c>
      <c r="K69" s="282" t="s">
        <v>75</v>
      </c>
      <c r="L69" s="287"/>
      <c r="M69" s="287"/>
      <c r="N69" s="287"/>
      <c r="O69" s="287"/>
      <c r="P69" s="289"/>
      <c r="Q69" s="287"/>
      <c r="R69" s="287"/>
      <c r="S69" s="287"/>
      <c r="T69" s="287"/>
      <c r="U69" s="287"/>
      <c r="V69" s="287"/>
    </row>
    <row r="70" spans="1:22" ht="39.75" customHeight="1">
      <c r="A70" s="394" t="s">
        <v>55</v>
      </c>
      <c r="B70" s="395"/>
      <c r="C70" s="395"/>
      <c r="D70" s="395"/>
      <c r="E70" s="396"/>
      <c r="F70" s="297">
        <v>318714.89</v>
      </c>
      <c r="G70" s="293" t="s">
        <v>56</v>
      </c>
      <c r="H70" s="292">
        <v>201800010008207</v>
      </c>
      <c r="I70" s="279">
        <v>45325</v>
      </c>
      <c r="J70" s="279">
        <v>45325</v>
      </c>
      <c r="K70" s="282" t="s">
        <v>75</v>
      </c>
      <c r="L70" s="287"/>
      <c r="M70" s="287"/>
      <c r="N70" s="287"/>
      <c r="O70" s="287"/>
      <c r="P70" s="289"/>
      <c r="Q70" s="287"/>
      <c r="R70" s="287"/>
      <c r="S70" s="287"/>
      <c r="T70" s="287"/>
      <c r="U70" s="287"/>
      <c r="V70" s="287"/>
    </row>
    <row r="71" spans="1:22" ht="39.75" customHeight="1">
      <c r="A71" s="394" t="s">
        <v>55</v>
      </c>
      <c r="B71" s="395"/>
      <c r="C71" s="395"/>
      <c r="D71" s="395"/>
      <c r="E71" s="396"/>
      <c r="F71" s="297">
        <v>272529.53999999998</v>
      </c>
      <c r="G71" s="293" t="s">
        <v>56</v>
      </c>
      <c r="H71" s="292">
        <v>201800010008207</v>
      </c>
      <c r="I71" s="279">
        <v>45354</v>
      </c>
      <c r="J71" s="279">
        <v>45354</v>
      </c>
      <c r="K71" s="282" t="s">
        <v>75</v>
      </c>
      <c r="L71" s="287"/>
      <c r="M71" s="287"/>
      <c r="N71" s="287"/>
      <c r="O71" s="287"/>
      <c r="P71" s="289"/>
      <c r="Q71" s="287"/>
      <c r="R71" s="287"/>
      <c r="S71" s="287"/>
      <c r="T71" s="287"/>
      <c r="U71" s="287"/>
      <c r="V71" s="287"/>
    </row>
    <row r="72" spans="1:22" ht="39.75" customHeight="1">
      <c r="A72" s="394" t="s">
        <v>55</v>
      </c>
      <c r="B72" s="395"/>
      <c r="C72" s="395"/>
      <c r="D72" s="395"/>
      <c r="E72" s="396"/>
      <c r="F72" s="297">
        <v>291565.37</v>
      </c>
      <c r="G72" s="293" t="s">
        <v>56</v>
      </c>
      <c r="H72" s="292">
        <v>202100010024770</v>
      </c>
      <c r="I72" s="279">
        <v>45383</v>
      </c>
      <c r="J72" s="279">
        <v>45383</v>
      </c>
      <c r="K72" s="282" t="s">
        <v>75</v>
      </c>
      <c r="L72" s="287"/>
      <c r="M72" s="287"/>
      <c r="N72" s="287"/>
      <c r="O72" s="287"/>
      <c r="P72" s="289"/>
      <c r="Q72" s="287"/>
      <c r="R72" s="287"/>
      <c r="S72" s="287"/>
      <c r="T72" s="287"/>
      <c r="U72" s="287"/>
      <c r="V72" s="287"/>
    </row>
    <row r="73" spans="1:22" ht="39.75" customHeight="1">
      <c r="A73" s="394" t="s">
        <v>55</v>
      </c>
      <c r="B73" s="395"/>
      <c r="C73" s="395"/>
      <c r="D73" s="395"/>
      <c r="E73" s="396"/>
      <c r="F73" s="297">
        <v>302881.76</v>
      </c>
      <c r="G73" s="293" t="s">
        <v>56</v>
      </c>
      <c r="H73" s="292">
        <v>202100010024770</v>
      </c>
      <c r="I73" s="279">
        <v>45413</v>
      </c>
      <c r="J73" s="279">
        <v>45413</v>
      </c>
      <c r="K73" s="282" t="s">
        <v>75</v>
      </c>
      <c r="L73" s="287"/>
      <c r="M73" s="287"/>
      <c r="N73" s="287"/>
      <c r="O73" s="287"/>
      <c r="P73" s="289"/>
      <c r="Q73" s="287"/>
      <c r="R73" s="287"/>
      <c r="S73" s="287"/>
      <c r="T73" s="287"/>
      <c r="U73" s="287"/>
      <c r="V73" s="287"/>
    </row>
    <row r="74" spans="1:22" ht="39.75" customHeight="1">
      <c r="A74" s="394" t="s">
        <v>55</v>
      </c>
      <c r="B74" s="395"/>
      <c r="C74" s="395"/>
      <c r="D74" s="395"/>
      <c r="E74" s="396"/>
      <c r="F74" s="297">
        <v>309188.77</v>
      </c>
      <c r="G74" s="293" t="s">
        <v>56</v>
      </c>
      <c r="H74" s="292">
        <v>202100010024770</v>
      </c>
      <c r="I74" s="279">
        <v>45444</v>
      </c>
      <c r="J74" s="279">
        <v>45444</v>
      </c>
      <c r="K74" s="282" t="s">
        <v>75</v>
      </c>
      <c r="L74" s="287"/>
      <c r="M74" s="287"/>
      <c r="N74" s="287"/>
      <c r="O74" s="287"/>
      <c r="P74" s="289"/>
      <c r="Q74" s="287"/>
      <c r="R74" s="287"/>
      <c r="S74" s="287"/>
      <c r="T74" s="287"/>
      <c r="U74" s="287"/>
      <c r="V74" s="287"/>
    </row>
    <row r="75" spans="1:22" ht="39.75" customHeight="1">
      <c r="A75" s="394" t="s">
        <v>55</v>
      </c>
      <c r="B75" s="395"/>
      <c r="C75" s="395"/>
      <c r="D75" s="395"/>
      <c r="E75" s="396"/>
      <c r="F75" s="297">
        <v>328750.21000000002</v>
      </c>
      <c r="G75" s="293" t="s">
        <v>56</v>
      </c>
      <c r="H75" s="292">
        <v>202100010024770</v>
      </c>
      <c r="I75" s="279">
        <v>45474</v>
      </c>
      <c r="J75" s="279">
        <v>45474</v>
      </c>
      <c r="K75" s="282" t="s">
        <v>266</v>
      </c>
      <c r="L75" s="287"/>
      <c r="M75" s="287"/>
      <c r="N75" s="287"/>
      <c r="O75" s="287"/>
      <c r="P75" s="289"/>
      <c r="Q75" s="287"/>
      <c r="R75" s="287"/>
      <c r="S75" s="287"/>
      <c r="T75" s="287"/>
      <c r="U75" s="287"/>
      <c r="V75" s="287"/>
    </row>
    <row r="76" spans="1:22" ht="39.75" customHeight="1">
      <c r="A76" s="394" t="s">
        <v>55</v>
      </c>
      <c r="B76" s="395"/>
      <c r="C76" s="395"/>
      <c r="D76" s="395"/>
      <c r="E76" s="396"/>
      <c r="F76" s="297">
        <v>352007.15</v>
      </c>
      <c r="G76" s="293" t="s">
        <v>56</v>
      </c>
      <c r="H76" s="292">
        <v>202100010024770</v>
      </c>
      <c r="I76" s="279">
        <v>45505</v>
      </c>
      <c r="J76" s="279">
        <v>45505</v>
      </c>
      <c r="K76" s="282" t="s">
        <v>267</v>
      </c>
      <c r="L76" s="287"/>
      <c r="M76" s="287"/>
      <c r="N76" s="287"/>
      <c r="O76" s="287"/>
      <c r="P76" s="289"/>
      <c r="Q76" s="287"/>
      <c r="R76" s="287"/>
      <c r="S76" s="287"/>
      <c r="T76" s="287"/>
      <c r="U76" s="287"/>
      <c r="V76" s="287"/>
    </row>
    <row r="77" spans="1:22" ht="39.75" customHeight="1">
      <c r="A77" s="394" t="s">
        <v>55</v>
      </c>
      <c r="B77" s="395"/>
      <c r="C77" s="395"/>
      <c r="D77" s="395"/>
      <c r="E77" s="396"/>
      <c r="F77" s="297">
        <v>421378.89</v>
      </c>
      <c r="G77" s="293" t="s">
        <v>56</v>
      </c>
      <c r="H77" s="329" t="s">
        <v>286</v>
      </c>
      <c r="I77" s="279">
        <v>45536</v>
      </c>
      <c r="J77" s="279">
        <v>45536</v>
      </c>
      <c r="K77" s="282" t="s">
        <v>279</v>
      </c>
      <c r="L77" s="287"/>
      <c r="M77" s="287"/>
      <c r="N77" s="287"/>
      <c r="O77" s="287"/>
      <c r="P77" s="289"/>
      <c r="Q77" s="287"/>
      <c r="R77" s="287"/>
      <c r="S77" s="287"/>
      <c r="T77" s="287"/>
      <c r="U77" s="287"/>
      <c r="V77" s="287"/>
    </row>
    <row r="78" spans="1:22" ht="39.75" customHeight="1">
      <c r="A78" s="394" t="s">
        <v>55</v>
      </c>
      <c r="B78" s="395"/>
      <c r="C78" s="395"/>
      <c r="D78" s="395"/>
      <c r="E78" s="396"/>
      <c r="F78" s="297">
        <v>421378.89</v>
      </c>
      <c r="G78" s="293" t="s">
        <v>56</v>
      </c>
      <c r="H78" s="329" t="s">
        <v>286</v>
      </c>
      <c r="I78" s="279">
        <v>45566</v>
      </c>
      <c r="J78" s="279">
        <v>45566</v>
      </c>
      <c r="K78" s="282" t="s">
        <v>279</v>
      </c>
      <c r="L78" s="320"/>
      <c r="M78" s="320"/>
      <c r="N78" s="320"/>
      <c r="O78" s="320"/>
      <c r="P78" s="319"/>
      <c r="Q78" s="320"/>
      <c r="R78" s="320"/>
      <c r="S78" s="320"/>
      <c r="T78" s="320"/>
      <c r="U78" s="320"/>
      <c r="V78" s="320"/>
    </row>
    <row r="79" spans="1:22" ht="39.75" customHeight="1">
      <c r="A79" s="394" t="s">
        <v>57</v>
      </c>
      <c r="B79" s="395"/>
      <c r="C79" s="395"/>
      <c r="D79" s="395"/>
      <c r="E79" s="396"/>
      <c r="F79" s="297">
        <v>210871.94</v>
      </c>
      <c r="G79" s="293" t="s">
        <v>58</v>
      </c>
      <c r="H79" s="292">
        <v>201800010008207</v>
      </c>
      <c r="I79" s="279">
        <v>45292</v>
      </c>
      <c r="J79" s="279">
        <v>45292</v>
      </c>
      <c r="K79" s="282" t="s">
        <v>59</v>
      </c>
      <c r="L79" s="287"/>
      <c r="M79" s="287"/>
      <c r="N79" s="287"/>
      <c r="O79" s="287"/>
      <c r="P79" s="289"/>
      <c r="Q79" s="287"/>
      <c r="R79" s="287"/>
      <c r="S79" s="287"/>
      <c r="T79" s="287"/>
      <c r="U79" s="287"/>
      <c r="V79" s="287"/>
    </row>
    <row r="80" spans="1:22" ht="39.75" customHeight="1">
      <c r="A80" s="394" t="s">
        <v>57</v>
      </c>
      <c r="B80" s="395"/>
      <c r="C80" s="395"/>
      <c r="D80" s="395"/>
      <c r="E80" s="396"/>
      <c r="F80" s="297">
        <v>162310.22</v>
      </c>
      <c r="G80" s="293" t="s">
        <v>58</v>
      </c>
      <c r="H80" s="292">
        <v>201800010008207</v>
      </c>
      <c r="I80" s="279">
        <v>45325</v>
      </c>
      <c r="J80" s="279">
        <v>45325</v>
      </c>
      <c r="K80" s="282" t="s">
        <v>59</v>
      </c>
      <c r="L80" s="287"/>
      <c r="M80" s="287"/>
      <c r="N80" s="287"/>
      <c r="O80" s="287"/>
      <c r="P80" s="289"/>
      <c r="Q80" s="287"/>
      <c r="R80" s="287"/>
      <c r="S80" s="287"/>
      <c r="T80" s="287"/>
      <c r="U80" s="287"/>
      <c r="V80" s="287"/>
    </row>
    <row r="81" spans="1:22" ht="39.75" customHeight="1">
      <c r="A81" s="394" t="s">
        <v>57</v>
      </c>
      <c r="B81" s="395"/>
      <c r="C81" s="395"/>
      <c r="D81" s="395"/>
      <c r="E81" s="396"/>
      <c r="F81" s="299">
        <v>168800.86</v>
      </c>
      <c r="G81" s="293" t="s">
        <v>58</v>
      </c>
      <c r="H81" s="292">
        <v>201800010008207</v>
      </c>
      <c r="I81" s="279">
        <v>45354</v>
      </c>
      <c r="J81" s="279">
        <v>45354</v>
      </c>
      <c r="K81" s="282" t="s">
        <v>59</v>
      </c>
      <c r="L81" s="287"/>
      <c r="M81" s="287"/>
      <c r="N81" s="287"/>
      <c r="O81" s="287"/>
      <c r="P81" s="289"/>
      <c r="Q81" s="287"/>
      <c r="R81" s="287"/>
      <c r="S81" s="287"/>
      <c r="T81" s="287"/>
      <c r="U81" s="287"/>
      <c r="V81" s="287"/>
    </row>
    <row r="82" spans="1:22" ht="39.75" customHeight="1">
      <c r="A82" s="394" t="s">
        <v>57</v>
      </c>
      <c r="B82" s="395"/>
      <c r="C82" s="395"/>
      <c r="D82" s="395"/>
      <c r="E82" s="396"/>
      <c r="F82" s="297">
        <v>177746.52</v>
      </c>
      <c r="G82" s="293" t="s">
        <v>58</v>
      </c>
      <c r="H82" s="295">
        <v>201700010019675</v>
      </c>
      <c r="I82" s="279">
        <v>45384</v>
      </c>
      <c r="J82" s="279">
        <v>45384</v>
      </c>
      <c r="K82" s="282" t="s">
        <v>59</v>
      </c>
      <c r="L82" s="287"/>
      <c r="M82" s="287"/>
      <c r="N82" s="287"/>
      <c r="O82" s="287"/>
      <c r="P82" s="289"/>
      <c r="Q82" s="287"/>
      <c r="R82" s="287"/>
      <c r="S82" s="287"/>
      <c r="T82" s="287"/>
      <c r="U82" s="287"/>
      <c r="V82" s="287"/>
    </row>
    <row r="83" spans="1:22" ht="39.75" customHeight="1">
      <c r="A83" s="394" t="s">
        <v>57</v>
      </c>
      <c r="B83" s="395"/>
      <c r="C83" s="395"/>
      <c r="D83" s="395"/>
      <c r="E83" s="396"/>
      <c r="F83" s="297">
        <v>173947.15</v>
      </c>
      <c r="G83" s="293" t="s">
        <v>56</v>
      </c>
      <c r="H83" s="295">
        <v>201700010019675</v>
      </c>
      <c r="I83" s="279">
        <v>45415</v>
      </c>
      <c r="J83" s="279">
        <v>45415</v>
      </c>
      <c r="K83" s="282" t="s">
        <v>250</v>
      </c>
      <c r="L83" s="287"/>
      <c r="M83" s="287"/>
      <c r="N83" s="287"/>
      <c r="O83" s="287"/>
      <c r="P83" s="289"/>
      <c r="Q83" s="287"/>
      <c r="R83" s="287"/>
      <c r="S83" s="287"/>
      <c r="T83" s="287"/>
      <c r="U83" s="287"/>
      <c r="V83" s="287"/>
    </row>
    <row r="84" spans="1:22" ht="39.75" customHeight="1">
      <c r="A84" s="394" t="s">
        <v>57</v>
      </c>
      <c r="B84" s="395"/>
      <c r="C84" s="395"/>
      <c r="D84" s="395"/>
      <c r="E84" s="396"/>
      <c r="F84" s="297">
        <v>157386.88</v>
      </c>
      <c r="G84" s="293" t="s">
        <v>58</v>
      </c>
      <c r="H84" s="295">
        <v>201700010019675</v>
      </c>
      <c r="I84" s="279">
        <v>45444</v>
      </c>
      <c r="J84" s="279">
        <v>45444</v>
      </c>
      <c r="K84" s="282" t="s">
        <v>256</v>
      </c>
      <c r="L84" s="287"/>
      <c r="M84" s="287"/>
      <c r="N84" s="287"/>
      <c r="O84" s="287"/>
      <c r="P84" s="289"/>
      <c r="Q84" s="287"/>
      <c r="R84" s="287"/>
      <c r="S84" s="287"/>
      <c r="T84" s="287"/>
      <c r="U84" s="287"/>
      <c r="V84" s="287"/>
    </row>
    <row r="85" spans="1:22" ht="39.75" customHeight="1">
      <c r="A85" s="394" t="s">
        <v>57</v>
      </c>
      <c r="B85" s="395"/>
      <c r="C85" s="395"/>
      <c r="D85" s="395"/>
      <c r="E85" s="396"/>
      <c r="F85" s="297">
        <v>145108.78</v>
      </c>
      <c r="G85" s="293" t="s">
        <v>58</v>
      </c>
      <c r="H85" s="295">
        <v>201700010019675</v>
      </c>
      <c r="I85" s="279">
        <v>45475</v>
      </c>
      <c r="J85" s="279">
        <v>45475</v>
      </c>
      <c r="K85" s="282" t="s">
        <v>250</v>
      </c>
      <c r="L85" s="287"/>
      <c r="M85" s="287"/>
      <c r="N85" s="287"/>
      <c r="O85" s="287"/>
      <c r="P85" s="289"/>
      <c r="Q85" s="287"/>
      <c r="R85" s="287"/>
      <c r="S85" s="287"/>
      <c r="T85" s="287"/>
      <c r="U85" s="287"/>
      <c r="V85" s="287"/>
    </row>
    <row r="86" spans="1:22" ht="39.75" customHeight="1">
      <c r="A86" s="394" t="s">
        <v>57</v>
      </c>
      <c r="B86" s="395"/>
      <c r="C86" s="395"/>
      <c r="D86" s="395"/>
      <c r="E86" s="396"/>
      <c r="F86" s="297">
        <v>158863.96</v>
      </c>
      <c r="G86" s="293" t="s">
        <v>58</v>
      </c>
      <c r="H86" s="295">
        <v>201700010019675</v>
      </c>
      <c r="I86" s="279">
        <v>45505</v>
      </c>
      <c r="J86" s="279">
        <v>45505</v>
      </c>
      <c r="K86" s="282" t="s">
        <v>250</v>
      </c>
      <c r="L86" s="287"/>
      <c r="M86" s="287"/>
      <c r="N86" s="287"/>
      <c r="O86" s="287"/>
      <c r="P86" s="289"/>
      <c r="Q86" s="287"/>
      <c r="R86" s="287"/>
      <c r="S86" s="287"/>
      <c r="T86" s="287"/>
      <c r="U86" s="287"/>
      <c r="V86" s="287"/>
    </row>
    <row r="87" spans="1:22" ht="39.75" customHeight="1">
      <c r="A87" s="394" t="s">
        <v>57</v>
      </c>
      <c r="B87" s="395"/>
      <c r="C87" s="395"/>
      <c r="D87" s="395"/>
      <c r="E87" s="396"/>
      <c r="F87" s="297">
        <v>153649.54</v>
      </c>
      <c r="G87" s="293" t="s">
        <v>58</v>
      </c>
      <c r="H87" s="329" t="s">
        <v>286</v>
      </c>
      <c r="I87" s="279">
        <v>45536</v>
      </c>
      <c r="J87" s="279">
        <v>45536</v>
      </c>
      <c r="K87" s="282" t="s">
        <v>281</v>
      </c>
      <c r="L87" s="287"/>
      <c r="M87" s="287"/>
      <c r="N87" s="287"/>
      <c r="O87" s="287"/>
      <c r="P87" s="289"/>
      <c r="Q87" s="287"/>
      <c r="R87" s="287"/>
      <c r="S87" s="287"/>
      <c r="T87" s="287"/>
      <c r="U87" s="287"/>
      <c r="V87" s="287"/>
    </row>
    <row r="88" spans="1:22" ht="39.75" customHeight="1">
      <c r="A88" s="394" t="s">
        <v>57</v>
      </c>
      <c r="B88" s="395"/>
      <c r="C88" s="395"/>
      <c r="D88" s="395"/>
      <c r="E88" s="396"/>
      <c r="F88" s="297">
        <v>219031.21999999997</v>
      </c>
      <c r="G88" s="293" t="s">
        <v>58</v>
      </c>
      <c r="H88" s="329" t="s">
        <v>286</v>
      </c>
      <c r="I88" s="279">
        <v>45566</v>
      </c>
      <c r="J88" s="279">
        <v>45566</v>
      </c>
      <c r="K88" s="282" t="s">
        <v>281</v>
      </c>
      <c r="L88" s="320"/>
      <c r="M88" s="320"/>
      <c r="N88" s="320"/>
      <c r="O88" s="320"/>
      <c r="P88" s="319"/>
      <c r="Q88" s="320"/>
      <c r="R88" s="320"/>
      <c r="S88" s="320"/>
      <c r="T88" s="320"/>
      <c r="U88" s="320"/>
      <c r="V88" s="320"/>
    </row>
    <row r="89" spans="1:22" ht="38.25" customHeight="1">
      <c r="A89" s="394" t="s">
        <v>79</v>
      </c>
      <c r="B89" s="395"/>
      <c r="C89" s="395"/>
      <c r="D89" s="395"/>
      <c r="E89" s="396"/>
      <c r="F89" s="297">
        <v>114324.13</v>
      </c>
      <c r="G89" s="293" t="s">
        <v>58</v>
      </c>
      <c r="H89" s="292">
        <v>202300010061682</v>
      </c>
      <c r="I89" s="279" t="s">
        <v>131</v>
      </c>
      <c r="J89" s="279">
        <v>45292</v>
      </c>
      <c r="K89" s="298" t="s">
        <v>81</v>
      </c>
      <c r="L89" s="287"/>
      <c r="M89" s="287"/>
      <c r="N89" s="287"/>
      <c r="O89" s="287"/>
      <c r="P89" s="289"/>
      <c r="Q89" s="287"/>
      <c r="R89" s="287"/>
      <c r="S89" s="287"/>
      <c r="T89" s="287"/>
      <c r="U89" s="287"/>
      <c r="V89" s="287"/>
    </row>
    <row r="90" spans="1:22" ht="38.25" customHeight="1">
      <c r="A90" s="394" t="s">
        <v>79</v>
      </c>
      <c r="B90" s="395"/>
      <c r="C90" s="395"/>
      <c r="D90" s="395"/>
      <c r="E90" s="396"/>
      <c r="F90" s="297">
        <v>132875.59</v>
      </c>
      <c r="G90" s="293" t="s">
        <v>58</v>
      </c>
      <c r="H90" s="292">
        <v>202300010061682</v>
      </c>
      <c r="I90" s="279" t="s">
        <v>131</v>
      </c>
      <c r="J90" s="279">
        <v>45325</v>
      </c>
      <c r="K90" s="298" t="s">
        <v>81</v>
      </c>
      <c r="L90" s="287"/>
      <c r="M90" s="287"/>
      <c r="N90" s="287"/>
      <c r="O90" s="287"/>
      <c r="P90" s="289"/>
      <c r="Q90" s="287"/>
      <c r="R90" s="287"/>
      <c r="S90" s="287"/>
      <c r="T90" s="287"/>
      <c r="U90" s="287"/>
      <c r="V90" s="287"/>
    </row>
    <row r="91" spans="1:22" ht="31.5" customHeight="1">
      <c r="A91" s="394" t="s">
        <v>132</v>
      </c>
      <c r="B91" s="395"/>
      <c r="C91" s="395"/>
      <c r="D91" s="395"/>
      <c r="E91" s="396"/>
      <c r="F91" s="297">
        <f>4029066.28+280280.95</f>
        <v>4309347.2299999995</v>
      </c>
      <c r="G91" s="293" t="s">
        <v>58</v>
      </c>
      <c r="H91" s="292">
        <v>20220001001988</v>
      </c>
      <c r="I91" s="279">
        <v>45354</v>
      </c>
      <c r="J91" s="279">
        <v>45354</v>
      </c>
      <c r="K91" s="298" t="s">
        <v>133</v>
      </c>
      <c r="L91" s="287"/>
      <c r="M91" s="287"/>
      <c r="N91" s="287"/>
      <c r="O91" s="287"/>
      <c r="P91" s="289"/>
      <c r="Q91" s="287"/>
      <c r="R91" s="287"/>
      <c r="S91" s="287"/>
      <c r="T91" s="287"/>
      <c r="U91" s="287"/>
      <c r="V91" s="287"/>
    </row>
    <row r="92" spans="1:22" ht="38.25" customHeight="1">
      <c r="A92" s="394" t="s">
        <v>123</v>
      </c>
      <c r="B92" s="395"/>
      <c r="C92" s="395"/>
      <c r="D92" s="395"/>
      <c r="E92" s="396"/>
      <c r="F92" s="297">
        <f>7750.83</f>
        <v>7750.83</v>
      </c>
      <c r="G92" s="293" t="s">
        <v>56</v>
      </c>
      <c r="H92" s="295">
        <v>201800010008207</v>
      </c>
      <c r="I92" s="279">
        <v>45292</v>
      </c>
      <c r="J92" s="279">
        <v>45325</v>
      </c>
      <c r="K92" s="282" t="s">
        <v>75</v>
      </c>
      <c r="L92" s="287"/>
      <c r="M92" s="287"/>
      <c r="N92" s="287"/>
      <c r="O92" s="287"/>
      <c r="P92" s="289"/>
      <c r="Q92" s="287"/>
      <c r="R92" s="287"/>
      <c r="S92" s="287"/>
      <c r="T92" s="287"/>
      <c r="U92" s="287"/>
      <c r="V92" s="287"/>
    </row>
    <row r="93" spans="1:22" ht="38.25" customHeight="1">
      <c r="A93" s="394" t="s">
        <v>123</v>
      </c>
      <c r="B93" s="395"/>
      <c r="C93" s="395"/>
      <c r="D93" s="395"/>
      <c r="E93" s="396"/>
      <c r="F93" s="297">
        <v>168654.68</v>
      </c>
      <c r="G93" s="293" t="s">
        <v>56</v>
      </c>
      <c r="H93" s="295">
        <v>201800010008207</v>
      </c>
      <c r="I93" s="279">
        <v>45325</v>
      </c>
      <c r="J93" s="279">
        <v>45325</v>
      </c>
      <c r="K93" s="282" t="s">
        <v>75</v>
      </c>
      <c r="L93" s="287"/>
      <c r="M93" s="287"/>
      <c r="N93" s="287"/>
      <c r="O93" s="287"/>
      <c r="P93" s="289"/>
      <c r="Q93" s="287"/>
      <c r="R93" s="287"/>
      <c r="S93" s="287"/>
      <c r="T93" s="287"/>
      <c r="U93" s="287"/>
      <c r="V93" s="287"/>
    </row>
    <row r="94" spans="1:22" ht="38.25" customHeight="1">
      <c r="A94" s="394" t="s">
        <v>123</v>
      </c>
      <c r="B94" s="395"/>
      <c r="C94" s="395"/>
      <c r="D94" s="395"/>
      <c r="E94" s="396"/>
      <c r="F94" s="297">
        <v>57699.659999999902</v>
      </c>
      <c r="G94" s="293" t="s">
        <v>56</v>
      </c>
      <c r="H94" s="295">
        <v>201800010008207</v>
      </c>
      <c r="I94" s="279">
        <v>45354</v>
      </c>
      <c r="J94" s="279">
        <v>45354</v>
      </c>
      <c r="K94" s="282" t="s">
        <v>75</v>
      </c>
      <c r="L94" s="287"/>
      <c r="M94" s="287"/>
      <c r="N94" s="287"/>
      <c r="O94" s="287"/>
      <c r="P94" s="289"/>
      <c r="Q94" s="287"/>
      <c r="R94" s="287"/>
      <c r="S94" s="287"/>
      <c r="T94" s="287"/>
      <c r="U94" s="287"/>
      <c r="V94" s="287"/>
    </row>
    <row r="95" spans="1:22" ht="38.25" customHeight="1">
      <c r="A95" s="394" t="s">
        <v>123</v>
      </c>
      <c r="B95" s="395"/>
      <c r="C95" s="395"/>
      <c r="D95" s="395"/>
      <c r="E95" s="396"/>
      <c r="F95" s="79">
        <v>120510.72</v>
      </c>
      <c r="G95" s="293" t="s">
        <v>56</v>
      </c>
      <c r="H95" s="295">
        <v>202100010024770</v>
      </c>
      <c r="I95" s="279">
        <v>45384</v>
      </c>
      <c r="J95" s="279">
        <v>45384</v>
      </c>
      <c r="K95" s="282" t="s">
        <v>75</v>
      </c>
      <c r="L95" s="287"/>
      <c r="M95" s="287"/>
      <c r="N95" s="287"/>
      <c r="O95" s="287"/>
      <c r="P95" s="289"/>
      <c r="Q95" s="287"/>
      <c r="R95" s="287"/>
      <c r="S95" s="287"/>
      <c r="T95" s="287"/>
      <c r="U95" s="287"/>
      <c r="V95" s="287"/>
    </row>
    <row r="96" spans="1:22" ht="38.25" customHeight="1">
      <c r="A96" s="394" t="s">
        <v>123</v>
      </c>
      <c r="B96" s="395"/>
      <c r="C96" s="395"/>
      <c r="D96" s="395"/>
      <c r="E96" s="396"/>
      <c r="F96" s="79">
        <v>176797.38</v>
      </c>
      <c r="G96" s="293" t="s">
        <v>56</v>
      </c>
      <c r="H96" s="295">
        <v>202100010024770</v>
      </c>
      <c r="I96" s="279">
        <v>45415</v>
      </c>
      <c r="J96" s="279">
        <v>45415</v>
      </c>
      <c r="K96" s="282" t="s">
        <v>75</v>
      </c>
      <c r="L96" s="287"/>
      <c r="M96" s="287"/>
      <c r="N96" s="287"/>
      <c r="O96" s="287"/>
      <c r="P96" s="289"/>
      <c r="Q96" s="287"/>
      <c r="R96" s="287"/>
      <c r="S96" s="287"/>
      <c r="T96" s="287"/>
      <c r="U96" s="287"/>
      <c r="V96" s="287"/>
    </row>
    <row r="97" spans="1:22" ht="38.25" customHeight="1">
      <c r="A97" s="394" t="s">
        <v>123</v>
      </c>
      <c r="B97" s="395"/>
      <c r="C97" s="395"/>
      <c r="D97" s="395"/>
      <c r="E97" s="396"/>
      <c r="F97" s="79">
        <v>153649.92000000001</v>
      </c>
      <c r="G97" s="293" t="s">
        <v>265</v>
      </c>
      <c r="H97" s="295">
        <v>202100010024770</v>
      </c>
      <c r="I97" s="279">
        <v>45444</v>
      </c>
      <c r="J97" s="279">
        <v>45444</v>
      </c>
      <c r="K97" s="282" t="s">
        <v>75</v>
      </c>
      <c r="L97" s="287"/>
      <c r="M97" s="287"/>
      <c r="N97" s="287"/>
      <c r="O97" s="287"/>
      <c r="P97" s="289"/>
      <c r="Q97" s="287"/>
      <c r="R97" s="287"/>
      <c r="S97" s="287"/>
      <c r="T97" s="287"/>
      <c r="U97" s="287"/>
      <c r="V97" s="287"/>
    </row>
    <row r="98" spans="1:22" ht="38.25" customHeight="1">
      <c r="A98" s="394" t="s">
        <v>123</v>
      </c>
      <c r="B98" s="395"/>
      <c r="C98" s="395"/>
      <c r="D98" s="395"/>
      <c r="E98" s="396"/>
      <c r="F98" s="296">
        <v>140989.56</v>
      </c>
      <c r="G98" s="293" t="s">
        <v>264</v>
      </c>
      <c r="H98" s="295">
        <v>202100010024770</v>
      </c>
      <c r="I98" s="279">
        <v>45505</v>
      </c>
      <c r="J98" s="279">
        <v>45505</v>
      </c>
      <c r="K98" s="282" t="s">
        <v>254</v>
      </c>
      <c r="L98" s="287"/>
      <c r="M98" s="287"/>
      <c r="N98" s="287"/>
      <c r="O98" s="287"/>
      <c r="P98" s="289"/>
      <c r="Q98" s="287"/>
      <c r="R98" s="287"/>
      <c r="S98" s="287"/>
      <c r="T98" s="287"/>
      <c r="U98" s="287"/>
      <c r="V98" s="287"/>
    </row>
    <row r="99" spans="1:22" ht="38.25" customHeight="1">
      <c r="A99" s="394" t="s">
        <v>263</v>
      </c>
      <c r="B99" s="395"/>
      <c r="C99" s="395"/>
      <c r="D99" s="395"/>
      <c r="E99" s="396"/>
      <c r="F99" s="79">
        <v>656999.12</v>
      </c>
      <c r="G99" s="293" t="s">
        <v>58</v>
      </c>
      <c r="H99" s="295">
        <v>201100010013921</v>
      </c>
      <c r="I99" s="279">
        <v>45383</v>
      </c>
      <c r="J99" s="279">
        <v>45536</v>
      </c>
      <c r="K99" s="282" t="s">
        <v>262</v>
      </c>
      <c r="L99" s="287"/>
      <c r="M99" s="287"/>
      <c r="N99" s="287"/>
      <c r="O99" s="287"/>
      <c r="P99" s="289"/>
      <c r="Q99" s="287"/>
      <c r="R99" s="287"/>
      <c r="S99" s="287"/>
      <c r="T99" s="287"/>
      <c r="U99" s="287"/>
      <c r="V99" s="287"/>
    </row>
    <row r="100" spans="1:22" ht="38.25" customHeight="1">
      <c r="A100" s="394" t="s">
        <v>263</v>
      </c>
      <c r="B100" s="395"/>
      <c r="C100" s="395"/>
      <c r="D100" s="395"/>
      <c r="E100" s="396"/>
      <c r="F100" s="79">
        <v>656999.12</v>
      </c>
      <c r="G100" s="293" t="s">
        <v>58</v>
      </c>
      <c r="H100" s="295">
        <v>201100010013921</v>
      </c>
      <c r="I100" s="279">
        <v>45413</v>
      </c>
      <c r="J100" s="279">
        <v>45536</v>
      </c>
      <c r="K100" s="282" t="s">
        <v>262</v>
      </c>
      <c r="L100" s="287"/>
      <c r="M100" s="287"/>
      <c r="N100" s="287"/>
      <c r="O100" s="287"/>
      <c r="P100" s="289"/>
      <c r="Q100" s="287"/>
      <c r="R100" s="287"/>
      <c r="S100" s="287"/>
      <c r="T100" s="287"/>
      <c r="U100" s="287"/>
      <c r="V100" s="287"/>
    </row>
    <row r="101" spans="1:22" ht="38.25" customHeight="1">
      <c r="A101" s="394" t="s">
        <v>263</v>
      </c>
      <c r="B101" s="395"/>
      <c r="C101" s="395"/>
      <c r="D101" s="395"/>
      <c r="E101" s="396"/>
      <c r="F101" s="79">
        <v>2699599.83</v>
      </c>
      <c r="G101" s="293" t="s">
        <v>58</v>
      </c>
      <c r="H101" s="295">
        <v>201100010013921</v>
      </c>
      <c r="I101" s="279">
        <v>45444</v>
      </c>
      <c r="J101" s="279">
        <v>45536</v>
      </c>
      <c r="K101" s="282" t="s">
        <v>262</v>
      </c>
      <c r="L101" s="287"/>
      <c r="M101" s="287"/>
      <c r="N101" s="287"/>
      <c r="O101" s="287"/>
      <c r="P101" s="289"/>
      <c r="Q101" s="287"/>
      <c r="R101" s="287"/>
      <c r="S101" s="287"/>
      <c r="T101" s="287"/>
      <c r="U101" s="287"/>
      <c r="V101" s="287"/>
    </row>
    <row r="102" spans="1:22" ht="38.25" customHeight="1">
      <c r="A102" s="394" t="s">
        <v>263</v>
      </c>
      <c r="B102" s="395"/>
      <c r="C102" s="395"/>
      <c r="D102" s="395"/>
      <c r="E102" s="396"/>
      <c r="F102" s="79">
        <v>2699599.83</v>
      </c>
      <c r="G102" s="293" t="s">
        <v>58</v>
      </c>
      <c r="H102" s="295">
        <v>201100010013921</v>
      </c>
      <c r="I102" s="279">
        <v>45474</v>
      </c>
      <c r="J102" s="279">
        <v>45536</v>
      </c>
      <c r="K102" s="282" t="s">
        <v>262</v>
      </c>
      <c r="L102" s="287"/>
      <c r="M102" s="287"/>
      <c r="N102" s="287"/>
      <c r="O102" s="287"/>
      <c r="P102" s="289"/>
      <c r="Q102" s="287"/>
      <c r="R102" s="287"/>
      <c r="S102" s="287"/>
      <c r="T102" s="287"/>
      <c r="U102" s="287"/>
      <c r="V102" s="287"/>
    </row>
    <row r="103" spans="1:22" ht="38.25" customHeight="1">
      <c r="A103" s="394" t="s">
        <v>263</v>
      </c>
      <c r="B103" s="395"/>
      <c r="C103" s="395"/>
      <c r="D103" s="395"/>
      <c r="E103" s="396"/>
      <c r="F103" s="79">
        <v>2699599.83</v>
      </c>
      <c r="G103" s="293" t="s">
        <v>58</v>
      </c>
      <c r="H103" s="295">
        <v>201100010013921</v>
      </c>
      <c r="I103" s="279">
        <v>45505</v>
      </c>
      <c r="J103" s="279">
        <v>45536</v>
      </c>
      <c r="K103" s="282" t="s">
        <v>262</v>
      </c>
      <c r="L103" s="287"/>
      <c r="M103" s="287"/>
      <c r="N103" s="287"/>
      <c r="O103" s="287"/>
      <c r="P103" s="289"/>
      <c r="Q103" s="287"/>
      <c r="R103" s="287"/>
      <c r="S103" s="287"/>
      <c r="T103" s="287"/>
      <c r="U103" s="287"/>
      <c r="V103" s="287"/>
    </row>
    <row r="104" spans="1:22" ht="38.25" hidden="1" customHeight="1">
      <c r="A104" s="394" t="s">
        <v>261</v>
      </c>
      <c r="B104" s="395"/>
      <c r="C104" s="395"/>
      <c r="D104" s="395"/>
      <c r="E104" s="396"/>
      <c r="F104" s="79"/>
      <c r="G104" s="293"/>
      <c r="H104" s="294"/>
      <c r="I104" s="279"/>
      <c r="J104" s="279"/>
      <c r="K104" s="282"/>
      <c r="L104" s="287"/>
      <c r="M104" s="287"/>
      <c r="N104" s="287"/>
      <c r="O104" s="287"/>
      <c r="P104" s="289"/>
      <c r="Q104" s="287"/>
      <c r="R104" s="287"/>
      <c r="S104" s="287"/>
      <c r="T104" s="287"/>
      <c r="U104" s="287"/>
      <c r="V104" s="287"/>
    </row>
    <row r="105" spans="1:22" ht="15" hidden="1" customHeight="1">
      <c r="A105" s="394" t="s">
        <v>62</v>
      </c>
      <c r="B105" s="395"/>
      <c r="C105" s="395"/>
      <c r="D105" s="395"/>
      <c r="E105" s="396"/>
      <c r="F105" s="79"/>
      <c r="G105" s="293"/>
      <c r="H105" s="292"/>
      <c r="I105" s="279"/>
      <c r="J105" s="279"/>
      <c r="K105" s="282"/>
      <c r="L105" s="287"/>
      <c r="M105" s="287"/>
      <c r="N105" s="287"/>
      <c r="O105" s="287"/>
      <c r="P105" s="289"/>
      <c r="Q105" s="287"/>
      <c r="R105" s="287"/>
      <c r="S105" s="287"/>
      <c r="T105" s="287"/>
      <c r="U105" s="287"/>
      <c r="V105" s="287"/>
    </row>
    <row r="106" spans="1:22" ht="15.75" customHeight="1">
      <c r="A106" s="391" t="s">
        <v>63</v>
      </c>
      <c r="B106" s="392"/>
      <c r="C106" s="392"/>
      <c r="D106" s="392"/>
      <c r="E106" s="393"/>
      <c r="F106" s="291">
        <f>SUM(F58:F105)</f>
        <v>52999683.599999994</v>
      </c>
      <c r="G106" s="290"/>
      <c r="H106" s="290"/>
      <c r="I106" s="290"/>
      <c r="J106" s="290"/>
      <c r="K106" s="282"/>
      <c r="L106" s="287"/>
      <c r="M106" s="287"/>
      <c r="N106" s="287"/>
      <c r="O106" s="287"/>
      <c r="P106" s="289"/>
      <c r="Q106" s="287"/>
      <c r="R106" s="287"/>
      <c r="S106" s="287"/>
      <c r="T106" s="287"/>
      <c r="U106" s="287"/>
      <c r="V106" s="287"/>
    </row>
    <row r="107" spans="1:22" ht="15.75" hidden="1" customHeight="1">
      <c r="A107" s="398" t="s">
        <v>64</v>
      </c>
      <c r="B107" s="398"/>
      <c r="C107" s="398"/>
      <c r="D107" s="398"/>
      <c r="E107" s="398"/>
      <c r="F107" s="398"/>
      <c r="G107" s="398"/>
      <c r="H107" s="398"/>
      <c r="I107" s="289"/>
      <c r="J107" s="289"/>
      <c r="K107" s="282"/>
      <c r="L107" s="287"/>
      <c r="M107" s="287"/>
      <c r="N107" s="287"/>
      <c r="O107" s="287"/>
      <c r="P107" s="289"/>
      <c r="Q107" s="287"/>
      <c r="R107" s="287"/>
      <c r="S107" s="287"/>
      <c r="T107" s="287"/>
      <c r="U107" s="287"/>
      <c r="V107" s="287"/>
    </row>
    <row r="108" spans="1:22" ht="15.75" thickBot="1">
      <c r="A108" s="399"/>
      <c r="B108" s="399"/>
      <c r="C108" s="399"/>
      <c r="D108" s="399"/>
      <c r="E108" s="399"/>
      <c r="F108" s="399"/>
      <c r="G108" s="399"/>
      <c r="H108" s="399"/>
      <c r="I108" s="399"/>
      <c r="J108" s="399"/>
      <c r="K108" s="399"/>
      <c r="L108" s="399"/>
      <c r="M108" s="399"/>
      <c r="N108" s="399"/>
      <c r="O108" s="399"/>
      <c r="P108" s="287"/>
      <c r="Q108" s="287"/>
      <c r="R108" s="287"/>
      <c r="S108" s="287"/>
      <c r="T108" s="287"/>
      <c r="U108" s="287"/>
      <c r="V108" s="287"/>
    </row>
    <row r="109" spans="1:22" ht="36.75" customHeight="1" thickBot="1">
      <c r="A109" s="400" t="s">
        <v>134</v>
      </c>
      <c r="B109" s="400"/>
      <c r="C109" s="400"/>
      <c r="D109" s="400"/>
      <c r="E109" s="400"/>
      <c r="F109" s="400"/>
      <c r="G109" s="400"/>
      <c r="H109" s="400"/>
      <c r="I109" s="400"/>
      <c r="J109" s="400"/>
      <c r="K109" s="400"/>
      <c r="L109" s="289"/>
      <c r="M109" s="289"/>
      <c r="N109" s="289"/>
      <c r="O109" s="289"/>
      <c r="P109" s="287"/>
      <c r="Q109" s="287"/>
      <c r="R109" s="287"/>
      <c r="S109" s="287"/>
      <c r="T109" s="287"/>
      <c r="U109" s="287"/>
      <c r="V109" s="287"/>
    </row>
    <row r="110" spans="1:22" ht="36.75" customHeight="1" thickBot="1">
      <c r="A110" s="400"/>
      <c r="B110" s="400"/>
      <c r="C110" s="400"/>
      <c r="D110" s="400"/>
      <c r="E110" s="400"/>
      <c r="F110" s="400"/>
      <c r="G110" s="400"/>
      <c r="H110" s="400"/>
      <c r="I110" s="400"/>
      <c r="J110" s="400"/>
      <c r="K110" s="400"/>
      <c r="L110" s="289"/>
      <c r="M110" s="289"/>
      <c r="N110" s="289"/>
      <c r="O110" s="289"/>
      <c r="P110" s="287"/>
      <c r="Q110" s="287"/>
      <c r="R110" s="287"/>
      <c r="S110" s="287"/>
      <c r="T110" s="287"/>
      <c r="U110" s="287"/>
      <c r="V110" s="287"/>
    </row>
    <row r="111" spans="1:22">
      <c r="A111" s="287"/>
      <c r="B111" s="287"/>
      <c r="C111" s="288"/>
      <c r="D111" s="287"/>
      <c r="E111" s="287"/>
      <c r="F111" s="287"/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7"/>
      <c r="R111" s="287"/>
      <c r="S111" s="287"/>
      <c r="T111" s="287"/>
      <c r="U111" s="287"/>
      <c r="V111" s="287"/>
    </row>
    <row r="112" spans="1:22" ht="15" customHeight="1">
      <c r="A112" s="398" t="s">
        <v>66</v>
      </c>
      <c r="B112" s="398"/>
      <c r="C112" s="398"/>
      <c r="D112" s="398"/>
      <c r="E112" s="398"/>
      <c r="F112" s="398"/>
      <c r="G112" s="398"/>
      <c r="H112" s="398"/>
      <c r="I112" s="287"/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</row>
    <row r="113" spans="1:22">
      <c r="A113" s="287"/>
      <c r="B113" s="287"/>
      <c r="C113" s="288"/>
      <c r="D113" s="287"/>
      <c r="E113" s="287"/>
      <c r="F113" s="287"/>
      <c r="G113" s="287"/>
      <c r="H113" s="287"/>
      <c r="I113" s="287"/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</row>
    <row r="114" spans="1:22">
      <c r="A114" s="287"/>
      <c r="B114" s="287"/>
      <c r="C114" s="288"/>
      <c r="D114" s="287"/>
      <c r="E114" s="287"/>
      <c r="F114" s="287"/>
      <c r="G114" s="287"/>
      <c r="H114" s="287"/>
      <c r="I114" s="287"/>
      <c r="J114" s="287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287"/>
    </row>
    <row r="115" spans="1:22">
      <c r="A115" s="287"/>
      <c r="B115" s="287"/>
      <c r="C115" s="288"/>
      <c r="D115" s="287"/>
      <c r="E115" s="287"/>
      <c r="F115" s="287"/>
      <c r="G115" s="287"/>
      <c r="H115" s="287"/>
      <c r="I115" s="287"/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</row>
    <row r="116" spans="1:22" ht="15" customHeight="1">
      <c r="A116" s="287"/>
      <c r="B116" s="287"/>
      <c r="C116" s="288"/>
      <c r="D116" s="397"/>
      <c r="E116" s="397"/>
      <c r="F116" s="397"/>
      <c r="I116" s="397"/>
      <c r="J116" s="397"/>
      <c r="K116" s="397"/>
      <c r="L116" s="397"/>
      <c r="M116" s="287"/>
      <c r="N116" s="287"/>
      <c r="O116" s="287"/>
      <c r="P116" s="287"/>
      <c r="Q116" s="287"/>
      <c r="R116" s="287"/>
      <c r="S116" s="287"/>
      <c r="T116" s="287"/>
      <c r="U116" s="287"/>
      <c r="V116" s="287"/>
    </row>
    <row r="117" spans="1:22" ht="31.5" customHeight="1">
      <c r="A117" s="287"/>
      <c r="B117" s="287"/>
      <c r="C117" s="288"/>
      <c r="D117" s="397"/>
      <c r="E117" s="397"/>
      <c r="F117" s="397"/>
      <c r="I117" s="397"/>
      <c r="J117" s="397"/>
      <c r="K117" s="397"/>
      <c r="L117" s="39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</row>
    <row r="118" spans="1:22">
      <c r="A118" s="287"/>
      <c r="B118" s="287"/>
      <c r="C118" s="288"/>
      <c r="D118" s="287"/>
      <c r="E118" s="287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</row>
    <row r="119" spans="1:22">
      <c r="A119" s="287"/>
      <c r="B119" s="287"/>
      <c r="C119" s="288"/>
      <c r="D119" s="287"/>
      <c r="E119" s="287"/>
      <c r="F119" s="287"/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</row>
    <row r="120" spans="1:22">
      <c r="A120" s="287"/>
      <c r="B120" s="287"/>
      <c r="C120" s="288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</row>
    <row r="121" spans="1:22">
      <c r="A121" s="287"/>
      <c r="B121" s="287"/>
      <c r="C121" s="288"/>
      <c r="D121" s="287"/>
      <c r="E121" s="287"/>
      <c r="F121" s="287"/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</row>
    <row r="122" spans="1:22">
      <c r="A122" s="287"/>
      <c r="B122" s="287"/>
      <c r="C122" s="288"/>
      <c r="D122" s="287"/>
      <c r="E122" s="287"/>
      <c r="F122" s="287"/>
      <c r="G122" s="287"/>
      <c r="H122" s="287"/>
      <c r="I122" s="287"/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</row>
    <row r="123" spans="1:22">
      <c r="A123" s="287"/>
      <c r="B123" s="287"/>
      <c r="C123" s="288"/>
      <c r="D123" s="287"/>
      <c r="E123" s="287"/>
      <c r="F123" s="287"/>
      <c r="G123" s="287"/>
      <c r="H123" s="287"/>
      <c r="I123" s="287"/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</row>
    <row r="124" spans="1:22">
      <c r="A124" s="287"/>
      <c r="B124" s="287"/>
      <c r="C124" s="288"/>
      <c r="D124" s="287"/>
      <c r="E124" s="287"/>
      <c r="F124" s="287"/>
      <c r="G124" s="287"/>
      <c r="H124" s="287"/>
      <c r="I124" s="287"/>
      <c r="J124" s="287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7"/>
    </row>
    <row r="125" spans="1:22">
      <c r="A125" s="287"/>
      <c r="B125" s="287"/>
      <c r="C125" s="288"/>
      <c r="D125" s="287"/>
      <c r="E125" s="287"/>
      <c r="F125" s="287"/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  <c r="V125" s="287"/>
    </row>
    <row r="126" spans="1:22">
      <c r="A126" s="287"/>
      <c r="B126" s="287"/>
      <c r="C126" s="288"/>
      <c r="D126" s="287"/>
      <c r="E126" s="287"/>
      <c r="F126" s="287"/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7"/>
      <c r="R126" s="287"/>
      <c r="S126" s="287"/>
      <c r="T126" s="287"/>
      <c r="U126" s="287"/>
      <c r="V126" s="287"/>
    </row>
    <row r="127" spans="1:22">
      <c r="A127" s="287"/>
      <c r="B127" s="287"/>
      <c r="C127" s="288"/>
      <c r="D127" s="287"/>
      <c r="E127" s="287"/>
      <c r="F127" s="287"/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7"/>
    </row>
    <row r="128" spans="1:22">
      <c r="A128" s="285"/>
      <c r="B128" s="285"/>
      <c r="C128" s="286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</row>
    <row r="129" spans="1:22">
      <c r="A129" s="285"/>
      <c r="B129" s="285"/>
      <c r="C129" s="286"/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  <c r="V129" s="285"/>
    </row>
    <row r="130" spans="1:22">
      <c r="A130" s="285"/>
      <c r="B130" s="285"/>
      <c r="C130" s="286"/>
      <c r="D130" s="285"/>
      <c r="E130" s="285"/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</row>
    <row r="131" spans="1:22">
      <c r="A131" s="285"/>
      <c r="B131" s="285"/>
      <c r="C131" s="286"/>
      <c r="D131" s="285"/>
      <c r="E131" s="285"/>
      <c r="F131" s="285"/>
      <c r="G131" s="285"/>
      <c r="H131" s="285"/>
      <c r="I131" s="285"/>
      <c r="J131" s="285"/>
      <c r="K131" s="285"/>
      <c r="L131" s="285"/>
      <c r="M131" s="285"/>
      <c r="N131" s="285"/>
      <c r="O131" s="285"/>
      <c r="P131" s="285"/>
      <c r="Q131" s="285"/>
      <c r="R131" s="285"/>
      <c r="S131" s="285"/>
      <c r="T131" s="285"/>
      <c r="U131" s="285"/>
      <c r="V131" s="285"/>
    </row>
    <row r="132" spans="1:22">
      <c r="A132" s="285"/>
      <c r="B132" s="285"/>
      <c r="C132" s="286"/>
      <c r="D132" s="285"/>
      <c r="E132" s="28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285"/>
      <c r="R132" s="285"/>
      <c r="S132" s="285"/>
      <c r="T132" s="285"/>
      <c r="U132" s="285"/>
      <c r="V132" s="285"/>
    </row>
    <row r="133" spans="1:22">
      <c r="A133" s="285"/>
      <c r="B133" s="285"/>
      <c r="C133" s="286"/>
      <c r="D133" s="285"/>
      <c r="E133" s="285"/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285"/>
      <c r="R133" s="285"/>
      <c r="S133" s="285"/>
      <c r="T133" s="285"/>
      <c r="U133" s="285"/>
      <c r="V133" s="285"/>
    </row>
    <row r="134" spans="1:22">
      <c r="A134" s="285"/>
      <c r="B134" s="285"/>
      <c r="C134" s="286"/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</row>
    <row r="135" spans="1:22">
      <c r="A135" s="285"/>
      <c r="B135" s="285"/>
      <c r="C135" s="286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</row>
    <row r="136" spans="1:22">
      <c r="A136" s="285"/>
      <c r="B136" s="285"/>
      <c r="C136" s="286"/>
      <c r="D136" s="285"/>
      <c r="E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285"/>
      <c r="V136" s="285"/>
    </row>
    <row r="137" spans="1:22">
      <c r="A137" s="285"/>
      <c r="B137" s="285"/>
      <c r="C137" s="286"/>
      <c r="D137" s="285"/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285"/>
      <c r="R137" s="285"/>
      <c r="S137" s="285"/>
      <c r="T137" s="285"/>
      <c r="U137" s="285"/>
      <c r="V137" s="285"/>
    </row>
    <row r="138" spans="1:22">
      <c r="A138" s="285"/>
      <c r="B138" s="285"/>
      <c r="C138" s="286"/>
      <c r="D138" s="285"/>
      <c r="E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  <c r="Q138" s="285"/>
      <c r="R138" s="285"/>
      <c r="S138" s="285"/>
      <c r="T138" s="285"/>
      <c r="U138" s="285"/>
      <c r="V138" s="285"/>
    </row>
    <row r="139" spans="1:22">
      <c r="A139" s="285"/>
      <c r="B139" s="285"/>
      <c r="C139" s="286"/>
      <c r="D139" s="285"/>
      <c r="E139" s="285"/>
      <c r="F139" s="285"/>
      <c r="G139" s="285"/>
      <c r="H139" s="285"/>
      <c r="I139" s="285"/>
      <c r="J139" s="285"/>
      <c r="K139" s="285"/>
      <c r="L139" s="285"/>
      <c r="M139" s="285"/>
      <c r="N139" s="285"/>
      <c r="O139" s="285"/>
      <c r="P139" s="285"/>
      <c r="Q139" s="285"/>
      <c r="R139" s="285"/>
      <c r="S139" s="285"/>
      <c r="T139" s="285"/>
      <c r="U139" s="285"/>
      <c r="V139" s="285"/>
    </row>
    <row r="140" spans="1:22">
      <c r="A140" s="285"/>
      <c r="B140" s="285"/>
      <c r="C140" s="286"/>
      <c r="D140" s="285"/>
      <c r="E140" s="285"/>
      <c r="F140" s="285"/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285"/>
      <c r="R140" s="285"/>
      <c r="S140" s="285"/>
      <c r="T140" s="285"/>
      <c r="U140" s="285"/>
      <c r="V140" s="285"/>
    </row>
    <row r="141" spans="1:22">
      <c r="A141" s="285"/>
      <c r="B141" s="285"/>
      <c r="C141" s="286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</row>
    <row r="142" spans="1:22">
      <c r="A142" s="285"/>
      <c r="B142" s="285"/>
      <c r="C142" s="286"/>
      <c r="D142" s="285"/>
      <c r="E142" s="285"/>
      <c r="F142" s="285"/>
      <c r="G142" s="285"/>
      <c r="H142" s="285"/>
      <c r="I142" s="285"/>
      <c r="J142" s="285"/>
      <c r="K142" s="285"/>
      <c r="L142" s="285"/>
      <c r="M142" s="285"/>
      <c r="N142" s="285"/>
      <c r="O142" s="285"/>
      <c r="P142" s="285"/>
      <c r="Q142" s="285"/>
      <c r="R142" s="285"/>
      <c r="S142" s="285"/>
      <c r="T142" s="285"/>
      <c r="U142" s="285"/>
      <c r="V142" s="285"/>
    </row>
    <row r="143" spans="1:22">
      <c r="A143" s="285"/>
      <c r="B143" s="285"/>
      <c r="C143" s="286"/>
      <c r="D143" s="285"/>
      <c r="E143" s="285"/>
      <c r="F143" s="285"/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  <c r="Q143" s="285"/>
      <c r="R143" s="285"/>
      <c r="S143" s="285"/>
      <c r="T143" s="285"/>
      <c r="U143" s="285"/>
      <c r="V143" s="285"/>
    </row>
    <row r="144" spans="1:22">
      <c r="A144" s="285"/>
      <c r="B144" s="285"/>
      <c r="C144" s="286"/>
      <c r="D144" s="285"/>
      <c r="E144" s="285"/>
      <c r="F144" s="285"/>
      <c r="G144" s="285"/>
      <c r="H144" s="285"/>
      <c r="I144" s="285"/>
      <c r="J144" s="285"/>
      <c r="K144" s="285"/>
      <c r="L144" s="285"/>
      <c r="M144" s="285"/>
      <c r="N144" s="285"/>
      <c r="O144" s="285"/>
      <c r="P144" s="285"/>
      <c r="Q144" s="285"/>
      <c r="R144" s="285"/>
      <c r="S144" s="285"/>
      <c r="T144" s="285"/>
      <c r="U144" s="285"/>
      <c r="V144" s="285"/>
    </row>
    <row r="145" spans="1:22">
      <c r="A145" s="285"/>
      <c r="B145" s="285"/>
      <c r="C145" s="286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5"/>
    </row>
    <row r="146" spans="1:22">
      <c r="A146" s="285"/>
      <c r="B146" s="285"/>
      <c r="C146" s="286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5"/>
    </row>
    <row r="147" spans="1:22">
      <c r="A147" s="285"/>
      <c r="B147" s="285"/>
      <c r="C147" s="286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</row>
    <row r="148" spans="1:22">
      <c r="A148" s="285"/>
      <c r="B148" s="285"/>
      <c r="C148" s="286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</row>
    <row r="149" spans="1:22">
      <c r="A149" s="285"/>
      <c r="B149" s="285"/>
      <c r="C149" s="286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</row>
    <row r="150" spans="1:22">
      <c r="A150" s="285"/>
      <c r="B150" s="285"/>
      <c r="C150" s="286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</row>
    <row r="151" spans="1:22">
      <c r="A151" s="285"/>
      <c r="B151" s="285"/>
      <c r="C151" s="286"/>
      <c r="D151" s="285"/>
      <c r="E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5"/>
      <c r="U151" s="285"/>
      <c r="V151" s="285"/>
    </row>
    <row r="152" spans="1:22">
      <c r="A152" s="285"/>
      <c r="B152" s="285"/>
      <c r="C152" s="286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85"/>
    </row>
    <row r="153" spans="1:22">
      <c r="A153" s="285"/>
      <c r="B153" s="285"/>
      <c r="C153" s="286"/>
      <c r="D153" s="285"/>
      <c r="E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</row>
    <row r="154" spans="1:22">
      <c r="A154" s="285"/>
      <c r="B154" s="285"/>
      <c r="C154" s="286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5"/>
      <c r="U154" s="285"/>
      <c r="V154" s="285"/>
    </row>
  </sheetData>
  <autoFilter ref="F57:K107" xr:uid="{00000000-0009-0000-0000-000006000000}">
    <filterColumn colId="0">
      <customFilters>
        <customFilter operator="notEqual" val=" "/>
      </customFilters>
    </filterColumn>
  </autoFilter>
  <mergeCells count="93">
    <mergeCell ref="A48:E49"/>
    <mergeCell ref="A102:E102"/>
    <mergeCell ref="A103:E103"/>
    <mergeCell ref="A85:E85"/>
    <mergeCell ref="A79:E79"/>
    <mergeCell ref="A80:E80"/>
    <mergeCell ref="A81:E81"/>
    <mergeCell ref="A82:E82"/>
    <mergeCell ref="A83:E83"/>
    <mergeCell ref="A84:E84"/>
    <mergeCell ref="A77:E77"/>
    <mergeCell ref="A100:E100"/>
    <mergeCell ref="A101:E101"/>
    <mergeCell ref="A50:E50"/>
    <mergeCell ref="A51:E51"/>
    <mergeCell ref="A52:E52"/>
    <mergeCell ref="A47:E47"/>
    <mergeCell ref="V20:V21"/>
    <mergeCell ref="A15:O15"/>
    <mergeCell ref="A16:V16"/>
    <mergeCell ref="A17:V17"/>
    <mergeCell ref="A18:V18"/>
    <mergeCell ref="A19:A21"/>
    <mergeCell ref="C19:V19"/>
    <mergeCell ref="B20:B21"/>
    <mergeCell ref="C20:C21"/>
    <mergeCell ref="K20:N20"/>
    <mergeCell ref="O20:P20"/>
    <mergeCell ref="R20:S20"/>
    <mergeCell ref="T20:U20"/>
    <mergeCell ref="D20:F20"/>
    <mergeCell ref="G20:I20"/>
    <mergeCell ref="A14:V14"/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53:E53"/>
    <mergeCell ref="A62:E62"/>
    <mergeCell ref="A56:K56"/>
    <mergeCell ref="A57:E57"/>
    <mergeCell ref="A58:E58"/>
    <mergeCell ref="A59:E59"/>
    <mergeCell ref="A60:E60"/>
    <mergeCell ref="A61:E61"/>
    <mergeCell ref="A54:E54"/>
    <mergeCell ref="A63:E63"/>
    <mergeCell ref="A64:E64"/>
    <mergeCell ref="A65:E65"/>
    <mergeCell ref="A66:E66"/>
    <mergeCell ref="A67:E67"/>
    <mergeCell ref="A68:E68"/>
    <mergeCell ref="A78:E78"/>
    <mergeCell ref="A69:E69"/>
    <mergeCell ref="A97:E97"/>
    <mergeCell ref="A105:E105"/>
    <mergeCell ref="A87:E87"/>
    <mergeCell ref="A99:E99"/>
    <mergeCell ref="A98:E98"/>
    <mergeCell ref="A104:E104"/>
    <mergeCell ref="A70:E70"/>
    <mergeCell ref="A71:E71"/>
    <mergeCell ref="A72:E72"/>
    <mergeCell ref="A73:E73"/>
    <mergeCell ref="A74:E74"/>
    <mergeCell ref="A76:E76"/>
    <mergeCell ref="A75:E75"/>
    <mergeCell ref="D117:F117"/>
    <mergeCell ref="I117:L117"/>
    <mergeCell ref="A107:H107"/>
    <mergeCell ref="A108:O108"/>
    <mergeCell ref="A109:K110"/>
    <mergeCell ref="A112:H112"/>
    <mergeCell ref="D116:F116"/>
    <mergeCell ref="I116:L116"/>
    <mergeCell ref="A106:E106"/>
    <mergeCell ref="A86:E86"/>
    <mergeCell ref="A89:E89"/>
    <mergeCell ref="A90:E90"/>
    <mergeCell ref="A91:E91"/>
    <mergeCell ref="A92:E92"/>
    <mergeCell ref="A95:E95"/>
    <mergeCell ref="A96:E96"/>
    <mergeCell ref="A88:E88"/>
    <mergeCell ref="A93:E93"/>
    <mergeCell ref="A94:E94"/>
  </mergeCells>
  <pageMargins left="0.51180555555555596" right="0.51180555555555596" top="0.75277777777777799" bottom="0.78749999999999998" header="0.511811023622047" footer="0.51180555555555596"/>
  <pageSetup paperSize="9" scale="3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>
    <tabColor theme="9" tint="-0.499984740745262"/>
  </sheetPr>
  <dimension ref="A1:V92"/>
  <sheetViews>
    <sheetView zoomScaleNormal="100" workbookViewId="0">
      <selection sqref="A1:V86"/>
    </sheetView>
  </sheetViews>
  <sheetFormatPr defaultColWidth="11.5703125" defaultRowHeight="15"/>
  <cols>
    <col min="2" max="4" width="15.42578125" style="1" customWidth="1"/>
    <col min="5" max="5" width="14.28515625" style="1" customWidth="1"/>
    <col min="6" max="6" width="12.85546875" style="1" customWidth="1"/>
    <col min="7" max="7" width="15" style="1" customWidth="1"/>
    <col min="8" max="8" width="16.7109375" style="1" customWidth="1"/>
    <col min="9" max="9" width="11.5703125" customWidth="1"/>
    <col min="10" max="10" width="13.7109375" style="1" customWidth="1"/>
    <col min="11" max="11" width="16.5703125" style="1" customWidth="1"/>
    <col min="12" max="12" width="15.28515625" style="1" customWidth="1"/>
    <col min="13" max="13" width="14.42578125" style="1" customWidth="1"/>
    <col min="16" max="16" width="12" style="1" customWidth="1"/>
    <col min="18" max="18" width="12.42578125" style="1" customWidth="1"/>
    <col min="19" max="19" width="12.140625" style="1" customWidth="1"/>
    <col min="22" max="22" width="14.5703125" style="1" customWidth="1"/>
  </cols>
  <sheetData>
    <row r="1" spans="1:22" ht="26.25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</row>
    <row r="2" spans="1:2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spans="1:22">
      <c r="A3" s="366" t="s">
        <v>260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4" spans="1:22" ht="8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spans="1:22">
      <c r="A5" s="367" t="s">
        <v>1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</row>
    <row r="6" spans="1:22">
      <c r="A6" s="368" t="s">
        <v>2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4"/>
      <c r="P6" s="4"/>
      <c r="Q6" s="4"/>
      <c r="R6" s="4"/>
      <c r="S6" s="4"/>
      <c r="T6" s="4"/>
      <c r="U6" s="4"/>
      <c r="V6" s="4"/>
    </row>
    <row r="7" spans="1:22" ht="7.5" customHeight="1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4"/>
      <c r="P7" s="4"/>
      <c r="Q7" s="4"/>
      <c r="R7" s="4"/>
      <c r="S7" s="4"/>
      <c r="T7" s="4"/>
      <c r="U7" s="4"/>
      <c r="V7" s="4"/>
    </row>
    <row r="8" spans="1:22">
      <c r="A8" s="367" t="s">
        <v>145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</row>
    <row r="9" spans="1:22">
      <c r="A9" s="368" t="s">
        <v>146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4"/>
      <c r="P9" s="4"/>
      <c r="Q9" s="4"/>
      <c r="R9" s="4"/>
      <c r="S9" s="4"/>
      <c r="T9" s="4"/>
      <c r="U9" s="4"/>
      <c r="V9" s="4"/>
    </row>
    <row r="10" spans="1:22" ht="9" customHeight="1">
      <c r="A10" s="369"/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4"/>
      <c r="P10" s="4"/>
      <c r="Q10" s="4"/>
      <c r="R10" s="4"/>
      <c r="S10" s="4"/>
      <c r="T10" s="4"/>
      <c r="U10" s="4"/>
      <c r="V10" s="4"/>
    </row>
    <row r="11" spans="1:22">
      <c r="A11" s="367" t="s">
        <v>137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</row>
    <row r="12" spans="1:22">
      <c r="A12" s="36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4"/>
      <c r="P12" s="4"/>
      <c r="Q12" s="4"/>
      <c r="R12" s="4"/>
      <c r="S12" s="4"/>
      <c r="T12" s="4"/>
      <c r="U12" s="4"/>
      <c r="V12" s="4"/>
    </row>
    <row r="13" spans="1:22" ht="12.75" customHeight="1">
      <c r="A13" s="370" t="s">
        <v>147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</row>
    <row r="14" spans="1:22" ht="30.75" customHeight="1">
      <c r="A14" s="370" t="s">
        <v>276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</row>
    <row r="15" spans="1:22" ht="12" customHeight="1">
      <c r="A15" s="371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5"/>
      <c r="Q15" s="5"/>
      <c r="R15" s="5"/>
      <c r="S15" s="5"/>
      <c r="T15" s="5"/>
      <c r="U15" s="5"/>
      <c r="V15" s="5"/>
    </row>
    <row r="16" spans="1:22" ht="12.75" customHeight="1">
      <c r="A16" s="370" t="s">
        <v>148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</row>
    <row r="17" spans="1:22" ht="21" customHeight="1">
      <c r="A17" s="370" t="s">
        <v>8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spans="1:22" ht="12.75" customHeight="1">
      <c r="A18" s="372" t="s">
        <v>9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</row>
    <row r="19" spans="1:22" ht="12.75" customHeight="1">
      <c r="A19" s="388" t="s">
        <v>10</v>
      </c>
      <c r="B19" s="6"/>
      <c r="C19" s="374" t="s">
        <v>11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</row>
    <row r="20" spans="1:22" ht="123" customHeight="1">
      <c r="A20" s="388"/>
      <c r="B20" s="375" t="s">
        <v>12</v>
      </c>
      <c r="C20" s="376" t="s">
        <v>13</v>
      </c>
      <c r="D20" s="389" t="s">
        <v>14</v>
      </c>
      <c r="E20" s="389"/>
      <c r="F20" s="389"/>
      <c r="G20" s="389" t="s">
        <v>15</v>
      </c>
      <c r="H20" s="389"/>
      <c r="I20" s="389"/>
      <c r="J20" s="41" t="s">
        <v>16</v>
      </c>
      <c r="K20" s="389" t="s">
        <v>17</v>
      </c>
      <c r="L20" s="389"/>
      <c r="M20" s="389"/>
      <c r="N20" s="389"/>
      <c r="O20" s="389" t="s">
        <v>18</v>
      </c>
      <c r="P20" s="389"/>
      <c r="Q20" s="41" t="s">
        <v>19</v>
      </c>
      <c r="R20" s="389" t="s">
        <v>20</v>
      </c>
      <c r="S20" s="389"/>
      <c r="T20" s="389" t="s">
        <v>21</v>
      </c>
      <c r="U20" s="389"/>
      <c r="V20" s="376" t="s">
        <v>22</v>
      </c>
    </row>
    <row r="21" spans="1:22" ht="58.5" customHeight="1" thickBot="1">
      <c r="A21" s="388"/>
      <c r="B21" s="375"/>
      <c r="C21" s="376"/>
      <c r="D21" s="8" t="s">
        <v>23</v>
      </c>
      <c r="E21" s="8" t="s">
        <v>24</v>
      </c>
      <c r="F21" s="8" t="s">
        <v>25</v>
      </c>
      <c r="G21" s="8" t="s">
        <v>23</v>
      </c>
      <c r="H21" s="8" t="s">
        <v>24</v>
      </c>
      <c r="I21" s="8" t="s">
        <v>25</v>
      </c>
      <c r="J21" s="8" t="s">
        <v>23</v>
      </c>
      <c r="K21" s="8" t="s">
        <v>26</v>
      </c>
      <c r="L21" s="8" t="s">
        <v>23</v>
      </c>
      <c r="M21" s="8" t="s">
        <v>24</v>
      </c>
      <c r="N21" s="8" t="s">
        <v>25</v>
      </c>
      <c r="O21" s="8" t="s">
        <v>23</v>
      </c>
      <c r="P21" s="8" t="s">
        <v>24</v>
      </c>
      <c r="Q21" s="8"/>
      <c r="R21" s="8" t="s">
        <v>23</v>
      </c>
      <c r="S21" s="8" t="s">
        <v>24</v>
      </c>
      <c r="T21" s="8" t="s">
        <v>23</v>
      </c>
      <c r="U21" s="8" t="s">
        <v>27</v>
      </c>
      <c r="V21" s="376"/>
    </row>
    <row r="22" spans="1:22" ht="15.75" thickBot="1">
      <c r="A22" s="9" t="s">
        <v>28</v>
      </c>
      <c r="B22" s="331">
        <v>14174502.83</v>
      </c>
      <c r="C22" s="332">
        <v>14174502.83</v>
      </c>
      <c r="D22" s="332">
        <v>41384664.170000002</v>
      </c>
      <c r="E22" s="332"/>
      <c r="F22" s="332"/>
      <c r="G22" s="332">
        <v>17480757.739999998</v>
      </c>
      <c r="H22" s="332"/>
      <c r="I22" s="332"/>
      <c r="J22" s="332">
        <v>89709.05</v>
      </c>
      <c r="K22" s="9" t="s">
        <v>28</v>
      </c>
      <c r="L22" s="337">
        <v>8740378.8699999992</v>
      </c>
      <c r="M22" s="343"/>
      <c r="N22" s="343"/>
      <c r="O22" s="344"/>
      <c r="P22" s="344"/>
      <c r="Q22" s="344"/>
      <c r="R22" s="337">
        <v>42837.279999999999</v>
      </c>
      <c r="S22" s="337"/>
      <c r="T22" s="337"/>
      <c r="U22" s="344"/>
      <c r="V22" s="337">
        <f t="shared" ref="V22:V52" si="0">L22+M22+N22+R22+S22+T22+U22</f>
        <v>8783216.1499999985</v>
      </c>
    </row>
    <row r="23" spans="1:22" ht="15.75" thickBot="1">
      <c r="A23" s="9" t="s">
        <v>29</v>
      </c>
      <c r="B23" s="334">
        <v>14179739.779999999</v>
      </c>
      <c r="C23" s="335">
        <v>14179739.779999999</v>
      </c>
      <c r="D23" s="332"/>
      <c r="E23" s="332"/>
      <c r="F23" s="332"/>
      <c r="G23" s="332">
        <v>23903906.43</v>
      </c>
      <c r="H23" s="332"/>
      <c r="I23" s="332"/>
      <c r="J23" s="332">
        <v>79995.899999999994</v>
      </c>
      <c r="K23" s="9" t="s">
        <v>29</v>
      </c>
      <c r="L23" s="337">
        <v>8779489.4199999999</v>
      </c>
      <c r="M23" s="337"/>
      <c r="N23" s="337"/>
      <c r="O23" s="338"/>
      <c r="P23" s="338"/>
      <c r="Q23" s="338"/>
      <c r="R23" s="337"/>
      <c r="S23" s="337"/>
      <c r="T23" s="337"/>
      <c r="U23" s="338"/>
      <c r="V23" s="337">
        <f t="shared" si="0"/>
        <v>8779489.4199999999</v>
      </c>
    </row>
    <row r="24" spans="1:22" ht="15.75" thickBot="1">
      <c r="A24" s="9" t="s">
        <v>29</v>
      </c>
      <c r="B24" s="334"/>
      <c r="C24" s="335"/>
      <c r="D24" s="332"/>
      <c r="E24" s="332"/>
      <c r="F24" s="332"/>
      <c r="G24" s="332"/>
      <c r="H24" s="332"/>
      <c r="I24" s="332"/>
      <c r="J24" s="332"/>
      <c r="K24" s="9" t="s">
        <v>28</v>
      </c>
      <c r="L24" s="337">
        <v>48008.02</v>
      </c>
      <c r="M24" s="337"/>
      <c r="N24" s="337"/>
      <c r="O24" s="338"/>
      <c r="P24" s="338"/>
      <c r="Q24" s="338"/>
      <c r="R24" s="337"/>
      <c r="S24" s="337"/>
      <c r="T24" s="337"/>
      <c r="U24" s="338"/>
      <c r="V24" s="337">
        <f t="shared" si="0"/>
        <v>48008.02</v>
      </c>
    </row>
    <row r="25" spans="1:22" ht="15.75" thickBot="1">
      <c r="A25" s="9" t="s">
        <v>30</v>
      </c>
      <c r="B25" s="335">
        <v>14204931.949999999</v>
      </c>
      <c r="C25" s="335">
        <v>14204931.949999999</v>
      </c>
      <c r="D25" s="333">
        <v>17244710.5</v>
      </c>
      <c r="E25" s="332"/>
      <c r="F25" s="332"/>
      <c r="G25" s="333">
        <v>52282.93</v>
      </c>
      <c r="H25" s="332"/>
      <c r="I25" s="332"/>
      <c r="J25" s="332">
        <v>78591.92</v>
      </c>
      <c r="K25" s="9" t="s">
        <v>30</v>
      </c>
      <c r="L25" s="337">
        <v>13792515.199999999</v>
      </c>
      <c r="M25" s="337"/>
      <c r="N25" s="337"/>
      <c r="O25" s="338"/>
      <c r="P25" s="338"/>
      <c r="Q25" s="338"/>
      <c r="R25" s="337">
        <v>5084621.54</v>
      </c>
      <c r="S25" s="337"/>
      <c r="T25" s="337">
        <v>262564.14</v>
      </c>
      <c r="U25" s="338"/>
      <c r="V25" s="337">
        <f t="shared" si="0"/>
        <v>19139700.879999999</v>
      </c>
    </row>
    <row r="26" spans="1:22" ht="15.75" thickBot="1">
      <c r="A26" s="9" t="s">
        <v>30</v>
      </c>
      <c r="B26" s="335"/>
      <c r="C26" s="335"/>
      <c r="D26" s="332"/>
      <c r="E26" s="332"/>
      <c r="F26" s="332"/>
      <c r="G26" s="332"/>
      <c r="H26" s="332"/>
      <c r="I26" s="332"/>
      <c r="J26" s="332"/>
      <c r="K26" s="9" t="s">
        <v>28</v>
      </c>
      <c r="L26" s="336">
        <v>5064419.26</v>
      </c>
      <c r="M26" s="337"/>
      <c r="N26" s="337"/>
      <c r="O26" s="338"/>
      <c r="P26" s="338"/>
      <c r="Q26" s="338"/>
      <c r="R26" s="337"/>
      <c r="S26" s="337"/>
      <c r="T26" s="337"/>
      <c r="U26" s="338"/>
      <c r="V26" s="337">
        <f t="shared" si="0"/>
        <v>5064419.26</v>
      </c>
    </row>
    <row r="27" spans="1:22" ht="15.75" thickBot="1">
      <c r="A27" s="9" t="s">
        <v>30</v>
      </c>
      <c r="B27" s="335"/>
      <c r="C27" s="335"/>
      <c r="D27" s="332"/>
      <c r="E27" s="332"/>
      <c r="F27" s="332"/>
      <c r="G27" s="332"/>
      <c r="H27" s="332"/>
      <c r="I27" s="332"/>
      <c r="J27" s="332"/>
      <c r="K27" s="9" t="s">
        <v>29</v>
      </c>
      <c r="L27" s="336">
        <v>5012136.33</v>
      </c>
      <c r="M27" s="337"/>
      <c r="N27" s="337"/>
      <c r="O27" s="338"/>
      <c r="P27" s="338"/>
      <c r="Q27" s="338"/>
      <c r="R27" s="337"/>
      <c r="S27" s="337"/>
      <c r="T27" s="337"/>
      <c r="U27" s="338"/>
      <c r="V27" s="337">
        <f t="shared" si="0"/>
        <v>5012136.33</v>
      </c>
    </row>
    <row r="28" spans="1:22" ht="15.75" thickBot="1">
      <c r="A28" s="9" t="s">
        <v>31</v>
      </c>
      <c r="B28" s="335">
        <v>14198071.73</v>
      </c>
      <c r="C28" s="335">
        <v>14198071.73</v>
      </c>
      <c r="D28" s="333">
        <v>83370082.099999994</v>
      </c>
      <c r="E28" s="332"/>
      <c r="F28" s="332"/>
      <c r="G28" s="333">
        <v>27705923.950000003</v>
      </c>
      <c r="H28" s="332"/>
      <c r="I28" s="332"/>
      <c r="J28" s="332">
        <v>87063.09</v>
      </c>
      <c r="K28" s="9" t="s">
        <v>29</v>
      </c>
      <c r="L28" s="336">
        <v>70893.55</v>
      </c>
      <c r="M28" s="337"/>
      <c r="N28" s="337"/>
      <c r="O28" s="338"/>
      <c r="P28" s="338"/>
      <c r="Q28" s="338"/>
      <c r="R28" s="337"/>
      <c r="S28" s="337"/>
      <c r="T28" s="337"/>
      <c r="U28" s="338"/>
      <c r="V28" s="337">
        <f t="shared" si="0"/>
        <v>70893.55</v>
      </c>
    </row>
    <row r="29" spans="1:22" ht="15.75" thickBot="1">
      <c r="A29" s="9" t="s">
        <v>31</v>
      </c>
      <c r="B29" s="335"/>
      <c r="C29" s="335"/>
      <c r="D29" s="332"/>
      <c r="E29" s="332"/>
      <c r="F29" s="332"/>
      <c r="G29" s="332"/>
      <c r="H29" s="332"/>
      <c r="I29" s="332"/>
      <c r="J29" s="332"/>
      <c r="K29" s="9" t="s">
        <v>31</v>
      </c>
      <c r="L29" s="336">
        <v>13792515.199999999</v>
      </c>
      <c r="M29" s="337"/>
      <c r="N29" s="337"/>
      <c r="O29" s="338"/>
      <c r="P29" s="338"/>
      <c r="Q29" s="338"/>
      <c r="R29" s="337"/>
      <c r="S29" s="337"/>
      <c r="T29" s="337"/>
      <c r="U29" s="338"/>
      <c r="V29" s="337">
        <f t="shared" si="0"/>
        <v>13792515.199999999</v>
      </c>
    </row>
    <row r="30" spans="1:22" ht="15.75" thickBot="1">
      <c r="A30" s="9" t="s">
        <v>32</v>
      </c>
      <c r="B30" s="335">
        <v>14218523.24</v>
      </c>
      <c r="C30" s="335">
        <v>14218523.24</v>
      </c>
      <c r="D30" s="332"/>
      <c r="E30" s="332"/>
      <c r="F30" s="332"/>
      <c r="G30" s="333">
        <v>13913923.279999999</v>
      </c>
      <c r="H30" s="332"/>
      <c r="I30" s="332"/>
      <c r="J30" s="332">
        <v>87869.58</v>
      </c>
      <c r="K30" s="9" t="s">
        <v>30</v>
      </c>
      <c r="L30" s="336">
        <v>71408.08</v>
      </c>
      <c r="M30" s="337"/>
      <c r="N30" s="337"/>
      <c r="O30" s="338"/>
      <c r="P30" s="338"/>
      <c r="Q30" s="338"/>
      <c r="R30" s="338"/>
      <c r="S30" s="338"/>
      <c r="T30" s="338"/>
      <c r="U30" s="338"/>
      <c r="V30" s="337">
        <f t="shared" si="0"/>
        <v>71408.08</v>
      </c>
    </row>
    <row r="31" spans="1:22" ht="15.75" thickBot="1">
      <c r="A31" s="9" t="s">
        <v>32</v>
      </c>
      <c r="B31" s="335"/>
      <c r="C31" s="335"/>
      <c r="D31" s="332"/>
      <c r="E31" s="332"/>
      <c r="F31" s="332"/>
      <c r="G31" s="332">
        <v>276008.03999999998</v>
      </c>
      <c r="H31" s="332"/>
      <c r="I31" s="332"/>
      <c r="J31" s="332"/>
      <c r="K31" s="9" t="s">
        <v>32</v>
      </c>
      <c r="L31" s="336">
        <v>13842515.199999999</v>
      </c>
      <c r="M31" s="337"/>
      <c r="N31" s="337"/>
      <c r="O31" s="338"/>
      <c r="P31" s="338"/>
      <c r="Q31" s="338"/>
      <c r="R31" s="338"/>
      <c r="S31" s="338"/>
      <c r="T31" s="338"/>
      <c r="U31" s="338"/>
      <c r="V31" s="337">
        <f t="shared" si="0"/>
        <v>13842515.199999999</v>
      </c>
    </row>
    <row r="32" spans="1:22" ht="15.75" customHeight="1" thickBot="1">
      <c r="A32" s="9" t="s">
        <v>33</v>
      </c>
      <c r="B32" s="335">
        <v>14206653.310000001</v>
      </c>
      <c r="C32" s="335">
        <v>14206653.310000001</v>
      </c>
      <c r="D32" s="332">
        <v>276008.03999999998</v>
      </c>
      <c r="E32" s="332">
        <v>8252989.1100000003</v>
      </c>
      <c r="F32" s="332"/>
      <c r="G32" s="332"/>
      <c r="H32" s="332"/>
      <c r="I32" s="332"/>
      <c r="J32" s="332">
        <v>82246.789999999994</v>
      </c>
      <c r="K32" s="16">
        <v>45413</v>
      </c>
      <c r="L32" s="336">
        <v>276008.03999999998</v>
      </c>
      <c r="M32" s="337"/>
      <c r="N32" s="337"/>
      <c r="O32" s="338"/>
      <c r="P32" s="338"/>
      <c r="Q32" s="338"/>
      <c r="R32" s="338"/>
      <c r="S32" s="338"/>
      <c r="T32" s="338"/>
      <c r="U32" s="338"/>
      <c r="V32" s="337">
        <f t="shared" si="0"/>
        <v>276008.03999999998</v>
      </c>
    </row>
    <row r="33" spans="1:22" ht="15.75" customHeight="1" thickBot="1">
      <c r="A33" s="9" t="s">
        <v>33</v>
      </c>
      <c r="B33" s="335"/>
      <c r="C33" s="335"/>
      <c r="D33" s="332"/>
      <c r="E33" s="332"/>
      <c r="F33" s="332"/>
      <c r="G33" s="332"/>
      <c r="H33" s="332"/>
      <c r="I33" s="332"/>
      <c r="J33" s="332"/>
      <c r="K33" s="9" t="s">
        <v>33</v>
      </c>
      <c r="L33" s="336">
        <v>13842515.199999999</v>
      </c>
      <c r="M33" s="337"/>
      <c r="N33" s="337"/>
      <c r="O33" s="338"/>
      <c r="P33" s="338"/>
      <c r="Q33" s="338"/>
      <c r="R33" s="338"/>
      <c r="S33" s="338"/>
      <c r="T33" s="338"/>
      <c r="U33" s="338"/>
      <c r="V33" s="337">
        <f t="shared" si="0"/>
        <v>13842515.199999999</v>
      </c>
    </row>
    <row r="34" spans="1:22" ht="15.75" thickBot="1">
      <c r="A34" s="9" t="s">
        <v>34</v>
      </c>
      <c r="B34" s="335">
        <v>14231470.17</v>
      </c>
      <c r="C34" s="335">
        <v>14231470.17</v>
      </c>
      <c r="D34" s="332">
        <v>264138.11</v>
      </c>
      <c r="E34" s="332">
        <v>1787401.91</v>
      </c>
      <c r="F34" s="332"/>
      <c r="G34" s="333">
        <v>28024235.84</v>
      </c>
      <c r="H34" s="333">
        <v>8476793.3900000006</v>
      </c>
      <c r="I34" s="332"/>
      <c r="J34" s="332">
        <v>61183.17</v>
      </c>
      <c r="K34" s="9" t="s">
        <v>34</v>
      </c>
      <c r="L34" s="337">
        <v>13792515.199999999</v>
      </c>
      <c r="M34" s="337">
        <v>8476793.3900000006</v>
      </c>
      <c r="N34" s="337"/>
      <c r="O34" s="338"/>
      <c r="P34" s="338"/>
      <c r="Q34" s="338"/>
      <c r="R34" s="338"/>
      <c r="S34" s="338"/>
      <c r="T34" s="338"/>
      <c r="U34" s="338"/>
      <c r="V34" s="337">
        <f t="shared" si="0"/>
        <v>22269308.59</v>
      </c>
    </row>
    <row r="35" spans="1:22" ht="15.75" thickBot="1">
      <c r="A35" s="9" t="s">
        <v>34</v>
      </c>
      <c r="B35" s="335"/>
      <c r="C35" s="335"/>
      <c r="D35" s="332"/>
      <c r="E35" s="332"/>
      <c r="F35" s="332"/>
      <c r="G35" s="332"/>
      <c r="H35" s="332"/>
      <c r="I35" s="332"/>
      <c r="J35" s="332"/>
      <c r="K35" s="9" t="s">
        <v>33</v>
      </c>
      <c r="L35" s="337">
        <v>264138.11</v>
      </c>
      <c r="M35" s="337"/>
      <c r="N35" s="337"/>
      <c r="O35" s="338"/>
      <c r="P35" s="338"/>
      <c r="Q35" s="338"/>
      <c r="R35" s="338"/>
      <c r="S35" s="338"/>
      <c r="T35" s="338"/>
      <c r="U35" s="338"/>
      <c r="V35" s="337">
        <f t="shared" si="0"/>
        <v>264138.11</v>
      </c>
    </row>
    <row r="36" spans="1:22" ht="15.75" thickBot="1">
      <c r="A36" s="9" t="s">
        <v>34</v>
      </c>
      <c r="B36" s="335"/>
      <c r="C36" s="335"/>
      <c r="D36" s="332"/>
      <c r="E36" s="332"/>
      <c r="F36" s="332"/>
      <c r="G36" s="332"/>
      <c r="H36" s="332"/>
      <c r="I36" s="332"/>
      <c r="J36" s="332"/>
      <c r="K36" s="16">
        <v>45413</v>
      </c>
      <c r="L36" s="337">
        <v>12130.42</v>
      </c>
      <c r="M36" s="337"/>
      <c r="N36" s="337"/>
      <c r="O36" s="338"/>
      <c r="P36" s="338"/>
      <c r="Q36" s="338"/>
      <c r="R36" s="338"/>
      <c r="S36" s="338"/>
      <c r="T36" s="338"/>
      <c r="U36" s="338"/>
      <c r="V36" s="337">
        <f t="shared" si="0"/>
        <v>12130.42</v>
      </c>
    </row>
    <row r="37" spans="1:22" ht="15.75" thickBot="1">
      <c r="A37" s="9" t="s">
        <v>34</v>
      </c>
      <c r="B37" s="335"/>
      <c r="C37" s="335"/>
      <c r="D37" s="332"/>
      <c r="E37" s="332"/>
      <c r="F37" s="332"/>
      <c r="G37" s="332"/>
      <c r="H37" s="332"/>
      <c r="I37" s="332"/>
      <c r="J37" s="332"/>
      <c r="K37" s="9" t="s">
        <v>31</v>
      </c>
      <c r="L37" s="337">
        <v>62936.91</v>
      </c>
      <c r="M37" s="337"/>
      <c r="N37" s="337"/>
      <c r="O37" s="338"/>
      <c r="P37" s="338"/>
      <c r="Q37" s="338"/>
      <c r="R37" s="338"/>
      <c r="S37" s="338"/>
      <c r="T37" s="338"/>
      <c r="U37" s="338"/>
      <c r="V37" s="337">
        <f t="shared" si="0"/>
        <v>62936.91</v>
      </c>
    </row>
    <row r="38" spans="1:22" ht="15.75" thickBot="1">
      <c r="A38" s="9" t="s">
        <v>35</v>
      </c>
      <c r="B38" s="335">
        <v>14235833.129999999</v>
      </c>
      <c r="C38" s="335">
        <v>14235833.129999999</v>
      </c>
      <c r="D38" s="332">
        <v>288954.96999999997</v>
      </c>
      <c r="E38" s="332">
        <v>6635869.1900000004</v>
      </c>
      <c r="F38" s="332"/>
      <c r="G38" s="332">
        <v>14071470.17</v>
      </c>
      <c r="H38" s="332">
        <v>8199466.8200000003</v>
      </c>
      <c r="I38" s="332"/>
      <c r="J38" s="332">
        <v>68340.100000000006</v>
      </c>
      <c r="K38" s="16">
        <v>45505</v>
      </c>
      <c r="L38" s="337">
        <v>13842515.199999999</v>
      </c>
      <c r="M38" s="337">
        <v>8199466.8200000003</v>
      </c>
      <c r="N38" s="337"/>
      <c r="O38" s="338"/>
      <c r="P38" s="338"/>
      <c r="Q38" s="338"/>
      <c r="R38" s="338"/>
      <c r="S38" s="338"/>
      <c r="T38" s="338"/>
      <c r="U38" s="338"/>
      <c r="V38" s="337">
        <f t="shared" si="0"/>
        <v>22041982.02</v>
      </c>
    </row>
    <row r="39" spans="1:22" ht="15.75" thickBot="1">
      <c r="A39" s="9" t="s">
        <v>35</v>
      </c>
      <c r="B39" s="335"/>
      <c r="C39" s="335"/>
      <c r="D39" s="332"/>
      <c r="E39" s="332"/>
      <c r="F39" s="332"/>
      <c r="G39" s="332"/>
      <c r="H39" s="332"/>
      <c r="I39" s="332"/>
      <c r="J39" s="332"/>
      <c r="K39" s="16">
        <v>45474</v>
      </c>
      <c r="L39" s="337">
        <v>338954.97</v>
      </c>
      <c r="M39" s="337"/>
      <c r="N39" s="337"/>
      <c r="O39" s="338"/>
      <c r="P39" s="338"/>
      <c r="Q39" s="338"/>
      <c r="R39" s="338"/>
      <c r="S39" s="338"/>
      <c r="T39" s="338"/>
      <c r="U39" s="338"/>
      <c r="V39" s="337">
        <f t="shared" si="0"/>
        <v>338954.97</v>
      </c>
    </row>
    <row r="40" spans="1:22" ht="15.75" thickBot="1">
      <c r="A40" s="9" t="s">
        <v>36</v>
      </c>
      <c r="B40" s="335">
        <v>14237105.52</v>
      </c>
      <c r="C40" s="335">
        <v>14237105.52</v>
      </c>
      <c r="D40" s="333">
        <v>293317.93</v>
      </c>
      <c r="E40" s="333">
        <v>632242</v>
      </c>
      <c r="F40" s="332"/>
      <c r="G40" s="333">
        <v>293317.93</v>
      </c>
      <c r="H40" s="333">
        <v>552450</v>
      </c>
      <c r="I40" s="332"/>
      <c r="J40" s="332">
        <v>66615.839999999997</v>
      </c>
      <c r="K40" s="9" t="s">
        <v>35</v>
      </c>
      <c r="L40" s="336">
        <v>293317.93</v>
      </c>
      <c r="M40" s="337"/>
      <c r="N40" s="338"/>
      <c r="O40" s="338"/>
      <c r="P40" s="338"/>
      <c r="Q40" s="338"/>
      <c r="R40" s="338"/>
      <c r="S40" s="338"/>
      <c r="T40" s="338"/>
      <c r="U40" s="338"/>
      <c r="V40" s="337">
        <f t="shared" si="0"/>
        <v>293317.93</v>
      </c>
    </row>
    <row r="41" spans="1:22" ht="15.75" thickBot="1">
      <c r="A41" s="9" t="s">
        <v>36</v>
      </c>
      <c r="B41" s="335"/>
      <c r="C41" s="335"/>
      <c r="D41" s="333"/>
      <c r="E41" s="333"/>
      <c r="F41" s="332"/>
      <c r="G41" s="333"/>
      <c r="H41" s="333"/>
      <c r="I41" s="332"/>
      <c r="J41" s="332"/>
      <c r="K41" s="9" t="s">
        <v>36</v>
      </c>
      <c r="L41" s="336">
        <v>13782515.199999999</v>
      </c>
      <c r="M41" s="336">
        <v>552450</v>
      </c>
      <c r="N41" s="338"/>
      <c r="O41" s="338"/>
      <c r="P41" s="338"/>
      <c r="Q41" s="338"/>
      <c r="R41" s="338"/>
      <c r="S41" s="338"/>
      <c r="T41" s="338"/>
      <c r="U41" s="338"/>
      <c r="V41" s="337">
        <f t="shared" si="0"/>
        <v>14334965.199999999</v>
      </c>
    </row>
    <row r="42" spans="1:22" ht="15.75" thickBot="1">
      <c r="A42" s="9" t="s">
        <v>37</v>
      </c>
      <c r="B42" s="335">
        <v>14242494.299999999</v>
      </c>
      <c r="C42" s="335">
        <v>14242494.299999999</v>
      </c>
      <c r="D42" s="333">
        <v>25880885.989999998</v>
      </c>
      <c r="E42" s="333">
        <v>10843.9</v>
      </c>
      <c r="F42" s="332"/>
      <c r="G42" s="333">
        <v>18368441.169999998</v>
      </c>
      <c r="H42" s="333">
        <v>79792</v>
      </c>
      <c r="I42" s="332"/>
      <c r="J42" s="332"/>
      <c r="K42" s="9" t="s">
        <v>37</v>
      </c>
      <c r="L42" s="336">
        <v>13782515.199999999</v>
      </c>
      <c r="M42" s="336">
        <v>79792</v>
      </c>
      <c r="N42" s="338"/>
      <c r="O42" s="338"/>
      <c r="P42" s="338"/>
      <c r="Q42" s="338"/>
      <c r="R42" s="338"/>
      <c r="S42" s="338"/>
      <c r="T42" s="338"/>
      <c r="U42" s="338"/>
      <c r="V42" s="337">
        <f t="shared" si="0"/>
        <v>13862307.199999999</v>
      </c>
    </row>
    <row r="43" spans="1:22" ht="15.75" thickBot="1">
      <c r="A43" s="9" t="s">
        <v>37</v>
      </c>
      <c r="B43" s="335"/>
      <c r="C43" s="335"/>
      <c r="D43" s="333"/>
      <c r="E43" s="333"/>
      <c r="F43" s="332"/>
      <c r="G43" s="333"/>
      <c r="H43" s="333"/>
      <c r="I43" s="332"/>
      <c r="J43" s="332"/>
      <c r="K43" s="307" t="s">
        <v>28</v>
      </c>
      <c r="L43" s="333">
        <v>231987.63</v>
      </c>
      <c r="M43" s="337"/>
      <c r="N43" s="338"/>
      <c r="O43" s="338"/>
      <c r="P43" s="338"/>
      <c r="Q43" s="338"/>
      <c r="R43" s="338"/>
      <c r="S43" s="338"/>
      <c r="T43" s="338"/>
      <c r="U43" s="338"/>
      <c r="V43" s="337">
        <f t="shared" si="0"/>
        <v>231987.63</v>
      </c>
    </row>
    <row r="44" spans="1:22" ht="15.75" thickBot="1">
      <c r="A44" s="9" t="s">
        <v>37</v>
      </c>
      <c r="B44" s="335"/>
      <c r="C44" s="335"/>
      <c r="D44" s="333"/>
      <c r="E44" s="333"/>
      <c r="F44" s="332"/>
      <c r="G44" s="333"/>
      <c r="H44" s="333"/>
      <c r="I44" s="332"/>
      <c r="J44" s="332"/>
      <c r="K44" s="307" t="s">
        <v>29</v>
      </c>
      <c r="L44" s="333">
        <v>237224.58</v>
      </c>
      <c r="M44" s="337"/>
      <c r="N44" s="338"/>
      <c r="O44" s="338"/>
      <c r="P44" s="338"/>
      <c r="Q44" s="338"/>
      <c r="R44" s="338"/>
      <c r="S44" s="338"/>
      <c r="T44" s="338"/>
      <c r="U44" s="338"/>
      <c r="V44" s="337">
        <f t="shared" si="0"/>
        <v>237224.58</v>
      </c>
    </row>
    <row r="45" spans="1:22" ht="15.75" thickBot="1">
      <c r="A45" s="9" t="s">
        <v>37</v>
      </c>
      <c r="B45" s="335"/>
      <c r="C45" s="335"/>
      <c r="D45" s="333"/>
      <c r="E45" s="333"/>
      <c r="F45" s="332"/>
      <c r="G45" s="333"/>
      <c r="H45" s="333"/>
      <c r="I45" s="332"/>
      <c r="J45" s="332"/>
      <c r="K45" s="307" t="s">
        <v>30</v>
      </c>
      <c r="L45" s="333">
        <v>262416.75</v>
      </c>
      <c r="M45" s="337"/>
      <c r="N45" s="338"/>
      <c r="O45" s="338"/>
      <c r="P45" s="338"/>
      <c r="Q45" s="338"/>
      <c r="R45" s="338"/>
      <c r="S45" s="338"/>
      <c r="T45" s="338"/>
      <c r="U45" s="338"/>
      <c r="V45" s="337">
        <f t="shared" si="0"/>
        <v>262416.75</v>
      </c>
    </row>
    <row r="46" spans="1:22" ht="15.75" thickBot="1">
      <c r="A46" s="9" t="s">
        <v>37</v>
      </c>
      <c r="B46" s="335"/>
      <c r="C46" s="335"/>
      <c r="D46" s="333"/>
      <c r="E46" s="333"/>
      <c r="F46" s="332"/>
      <c r="G46" s="333"/>
      <c r="H46" s="333"/>
      <c r="I46" s="332"/>
      <c r="J46" s="332"/>
      <c r="K46" s="307" t="s">
        <v>31</v>
      </c>
      <c r="L46" s="333">
        <v>255556.53</v>
      </c>
      <c r="M46" s="337"/>
      <c r="N46" s="338"/>
      <c r="O46" s="338"/>
      <c r="P46" s="338"/>
      <c r="Q46" s="338"/>
      <c r="R46" s="338"/>
      <c r="S46" s="338"/>
      <c r="T46" s="338"/>
      <c r="U46" s="338"/>
      <c r="V46" s="337">
        <f t="shared" si="0"/>
        <v>255556.53</v>
      </c>
    </row>
    <row r="47" spans="1:22" ht="15.75" thickBot="1">
      <c r="A47" s="9" t="s">
        <v>37</v>
      </c>
      <c r="B47" s="335"/>
      <c r="C47" s="335"/>
      <c r="D47" s="333"/>
      <c r="E47" s="333"/>
      <c r="F47" s="332"/>
      <c r="G47" s="333"/>
      <c r="H47" s="333"/>
      <c r="I47" s="332"/>
      <c r="J47" s="332"/>
      <c r="K47" s="307" t="s">
        <v>33</v>
      </c>
      <c r="L47" s="333">
        <v>17753.21</v>
      </c>
      <c r="M47" s="337"/>
      <c r="N47" s="338"/>
      <c r="O47" s="338"/>
      <c r="P47" s="338"/>
      <c r="Q47" s="338"/>
      <c r="R47" s="338"/>
      <c r="S47" s="338"/>
      <c r="T47" s="338"/>
      <c r="U47" s="338"/>
      <c r="V47" s="337">
        <f t="shared" si="0"/>
        <v>17753.21</v>
      </c>
    </row>
    <row r="48" spans="1:22" ht="15.75" thickBot="1">
      <c r="A48" s="9" t="s">
        <v>37</v>
      </c>
      <c r="B48" s="335"/>
      <c r="C48" s="335"/>
      <c r="D48" s="333"/>
      <c r="E48" s="333"/>
      <c r="F48" s="332"/>
      <c r="G48" s="333"/>
      <c r="H48" s="333"/>
      <c r="I48" s="332"/>
      <c r="J48" s="332"/>
      <c r="K48" s="307" t="s">
        <v>34</v>
      </c>
      <c r="L48" s="333">
        <v>38816.83</v>
      </c>
      <c r="M48" s="337"/>
      <c r="N48" s="338"/>
      <c r="O48" s="338"/>
      <c r="P48" s="338"/>
      <c r="Q48" s="338"/>
      <c r="R48" s="338"/>
      <c r="S48" s="338"/>
      <c r="T48" s="338"/>
      <c r="U48" s="338"/>
      <c r="V48" s="337">
        <f t="shared" si="0"/>
        <v>38816.83</v>
      </c>
    </row>
    <row r="49" spans="1:22" ht="15.75" thickBot="1">
      <c r="A49" s="9" t="s">
        <v>37</v>
      </c>
      <c r="B49" s="335"/>
      <c r="C49" s="335"/>
      <c r="D49" s="333"/>
      <c r="E49" s="333"/>
      <c r="F49" s="332"/>
      <c r="G49" s="333"/>
      <c r="H49" s="333"/>
      <c r="I49" s="332"/>
      <c r="J49" s="332"/>
      <c r="K49" s="307" t="s">
        <v>35</v>
      </c>
      <c r="L49" s="333">
        <v>31659.9</v>
      </c>
      <c r="M49" s="337"/>
      <c r="N49" s="338"/>
      <c r="O49" s="338"/>
      <c r="P49" s="338"/>
      <c r="Q49" s="338"/>
      <c r="R49" s="338"/>
      <c r="S49" s="338"/>
      <c r="T49" s="338"/>
      <c r="U49" s="338"/>
      <c r="V49" s="337">
        <f t="shared" si="0"/>
        <v>31659.9</v>
      </c>
    </row>
    <row r="50" spans="1:22" ht="15.75" thickBot="1">
      <c r="A50" s="9" t="s">
        <v>37</v>
      </c>
      <c r="B50" s="335"/>
      <c r="C50" s="335"/>
      <c r="D50" s="333"/>
      <c r="E50" s="333"/>
      <c r="F50" s="332"/>
      <c r="G50" s="333"/>
      <c r="H50" s="333"/>
      <c r="I50" s="332"/>
      <c r="J50" s="332"/>
      <c r="K50" s="307" t="s">
        <v>36</v>
      </c>
      <c r="L50" s="333">
        <v>294590.32</v>
      </c>
      <c r="M50" s="337"/>
      <c r="N50" s="338"/>
      <c r="O50" s="338"/>
      <c r="P50" s="338"/>
      <c r="Q50" s="338"/>
      <c r="R50" s="338"/>
      <c r="S50" s="338"/>
      <c r="T50" s="338"/>
      <c r="U50" s="338"/>
      <c r="V50" s="337">
        <f t="shared" si="0"/>
        <v>294590.32</v>
      </c>
    </row>
    <row r="51" spans="1:22" ht="15.75" thickBot="1">
      <c r="A51" s="9" t="s">
        <v>38</v>
      </c>
      <c r="B51" s="345">
        <v>13942515.196666671</v>
      </c>
      <c r="C51" s="345">
        <v>13942515.196666671</v>
      </c>
      <c r="D51" s="336"/>
      <c r="E51" s="336"/>
      <c r="F51" s="338"/>
      <c r="G51" s="336"/>
      <c r="H51" s="336"/>
      <c r="I51" s="339"/>
      <c r="J51" s="345"/>
      <c r="K51" s="16"/>
      <c r="L51" s="336"/>
      <c r="M51" s="338"/>
      <c r="N51" s="338"/>
      <c r="O51" s="338"/>
      <c r="P51" s="338"/>
      <c r="Q51" s="338"/>
      <c r="R51" s="338"/>
      <c r="S51" s="338"/>
      <c r="T51" s="338"/>
      <c r="U51" s="338"/>
      <c r="V51" s="337">
        <f t="shared" si="0"/>
        <v>0</v>
      </c>
    </row>
    <row r="52" spans="1:22" ht="15.75" thickBot="1">
      <c r="A52" s="17" t="s">
        <v>39</v>
      </c>
      <c r="B52" s="335">
        <v>13942515.199999999</v>
      </c>
      <c r="C52" s="335">
        <v>13942515.199999999</v>
      </c>
      <c r="D52" s="337"/>
      <c r="E52" s="346"/>
      <c r="F52" s="347"/>
      <c r="G52" s="348"/>
      <c r="H52" s="347"/>
      <c r="I52" s="347"/>
      <c r="J52" s="348"/>
      <c r="K52" s="16"/>
      <c r="L52" s="348"/>
      <c r="M52" s="347"/>
      <c r="N52" s="347"/>
      <c r="O52" s="347"/>
      <c r="P52" s="347"/>
      <c r="Q52" s="347"/>
      <c r="R52" s="347"/>
      <c r="S52" s="347"/>
      <c r="T52" s="347"/>
      <c r="U52" s="347"/>
      <c r="V52" s="337">
        <f t="shared" si="0"/>
        <v>0</v>
      </c>
    </row>
    <row r="53" spans="1:22" ht="15.75" thickBot="1">
      <c r="A53" s="18"/>
      <c r="B53" s="19">
        <f t="shared" ref="B53:J53" si="1">SUM(B22:B52)</f>
        <v>170014356.35666665</v>
      </c>
      <c r="C53" s="19">
        <f t="shared" si="1"/>
        <v>170014356.35666665</v>
      </c>
      <c r="D53" s="19">
        <f t="shared" si="1"/>
        <v>169002761.81</v>
      </c>
      <c r="E53" s="19">
        <f t="shared" si="1"/>
        <v>17319346.109999999</v>
      </c>
      <c r="F53" s="19">
        <f t="shared" si="1"/>
        <v>0</v>
      </c>
      <c r="G53" s="19">
        <f t="shared" si="1"/>
        <v>144090267.48000002</v>
      </c>
      <c r="H53" s="19">
        <f t="shared" si="1"/>
        <v>17308502.210000001</v>
      </c>
      <c r="I53" s="19">
        <f t="shared" si="1"/>
        <v>0</v>
      </c>
      <c r="J53" s="19">
        <f t="shared" si="1"/>
        <v>701615.44</v>
      </c>
      <c r="K53" s="19"/>
      <c r="L53" s="19">
        <f t="shared" ref="L53:V53" si="2">SUM(L22:L52)</f>
        <v>140874347.26000005</v>
      </c>
      <c r="M53" s="19">
        <f t="shared" si="2"/>
        <v>17308502.210000001</v>
      </c>
      <c r="N53" s="19">
        <f t="shared" si="2"/>
        <v>0</v>
      </c>
      <c r="O53" s="19">
        <f t="shared" si="2"/>
        <v>0</v>
      </c>
      <c r="P53" s="19">
        <f t="shared" si="2"/>
        <v>0</v>
      </c>
      <c r="Q53" s="19">
        <f t="shared" si="2"/>
        <v>0</v>
      </c>
      <c r="R53" s="19">
        <f t="shared" si="2"/>
        <v>5127458.82</v>
      </c>
      <c r="S53" s="19">
        <f t="shared" si="2"/>
        <v>0</v>
      </c>
      <c r="T53" s="19">
        <f t="shared" si="2"/>
        <v>262564.14</v>
      </c>
      <c r="U53" s="19">
        <f t="shared" si="2"/>
        <v>0</v>
      </c>
      <c r="V53" s="19">
        <f t="shared" si="2"/>
        <v>163572872.43000001</v>
      </c>
    </row>
    <row r="54" spans="1:22">
      <c r="A54" s="20"/>
      <c r="B54" s="20"/>
      <c r="C54" s="21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 ht="42" customHeight="1">
      <c r="A55" s="377" t="s">
        <v>40</v>
      </c>
      <c r="B55" s="377"/>
      <c r="C55" s="377"/>
      <c r="D55" s="377"/>
      <c r="E55" s="377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 ht="12.75" customHeight="1">
      <c r="A56" s="378" t="s">
        <v>41</v>
      </c>
      <c r="B56" s="378"/>
      <c r="C56" s="378"/>
      <c r="D56" s="378"/>
      <c r="E56" s="378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>
      <c r="A57" s="378"/>
      <c r="B57" s="378"/>
      <c r="C57" s="378"/>
      <c r="D57" s="378"/>
      <c r="E57" s="378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 ht="32.25" customHeight="1">
      <c r="A58" s="379" t="s">
        <v>42</v>
      </c>
      <c r="B58" s="379"/>
      <c r="C58" s="379"/>
      <c r="D58" s="379"/>
      <c r="E58" s="379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 ht="12.75" customHeight="1">
      <c r="A59" s="379" t="s">
        <v>73</v>
      </c>
      <c r="B59" s="379"/>
      <c r="C59" s="379"/>
      <c r="D59" s="379"/>
      <c r="E59" s="379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1:22" ht="12.75" customHeight="1">
      <c r="A60" s="379" t="s">
        <v>44</v>
      </c>
      <c r="B60" s="379"/>
      <c r="C60" s="379"/>
      <c r="D60" s="379"/>
      <c r="E60" s="379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2" ht="12.75" customHeight="1">
      <c r="A61" s="379" t="s">
        <v>45</v>
      </c>
      <c r="B61" s="379"/>
      <c r="C61" s="379"/>
      <c r="D61" s="379"/>
      <c r="E61" s="379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 ht="12.75" customHeight="1">
      <c r="A62" s="379" t="s">
        <v>46</v>
      </c>
      <c r="B62" s="379"/>
      <c r="C62" s="379"/>
      <c r="D62" s="379"/>
      <c r="E62" s="379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>
      <c r="A63" s="20"/>
      <c r="B63" s="20"/>
      <c r="C63" s="21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22" ht="12.75" customHeight="1">
      <c r="A64" s="377" t="s">
        <v>47</v>
      </c>
      <c r="B64" s="377"/>
      <c r="C64" s="377"/>
      <c r="D64" s="377"/>
      <c r="E64" s="377"/>
      <c r="F64" s="377"/>
      <c r="G64" s="377"/>
      <c r="H64" s="377"/>
      <c r="I64" s="377"/>
      <c r="J64" s="377"/>
      <c r="K64" s="377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1:22" ht="40.5" customHeight="1">
      <c r="A65" s="378" t="s">
        <v>41</v>
      </c>
      <c r="B65" s="378"/>
      <c r="C65" s="378"/>
      <c r="D65" s="378"/>
      <c r="E65" s="378"/>
      <c r="F65" s="23" t="s">
        <v>48</v>
      </c>
      <c r="G65" s="23" t="s">
        <v>49</v>
      </c>
      <c r="H65" s="23" t="s">
        <v>50</v>
      </c>
      <c r="I65" s="23" t="s">
        <v>51</v>
      </c>
      <c r="J65" s="23" t="s">
        <v>52</v>
      </c>
      <c r="K65" s="23" t="s">
        <v>53</v>
      </c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 spans="1:22" ht="13.5" hidden="1" customHeight="1">
      <c r="A66" s="379" t="s">
        <v>54</v>
      </c>
      <c r="B66" s="379"/>
      <c r="C66" s="379"/>
      <c r="D66" s="379"/>
      <c r="E66" s="379"/>
      <c r="F66" s="24"/>
      <c r="G66" s="27"/>
      <c r="H66" s="24"/>
      <c r="I66" s="29"/>
      <c r="J66" s="29"/>
      <c r="K66" s="24"/>
      <c r="L66" s="20"/>
      <c r="M66" s="20"/>
      <c r="N66" s="20"/>
      <c r="O66" s="20"/>
      <c r="P66" s="25"/>
      <c r="Q66" s="20"/>
      <c r="R66" s="20"/>
      <c r="S66" s="20"/>
      <c r="T66" s="20"/>
      <c r="U66" s="20"/>
      <c r="V66" s="20"/>
    </row>
    <row r="67" spans="1:22" ht="13.5" hidden="1" customHeight="1">
      <c r="A67" s="379" t="s">
        <v>55</v>
      </c>
      <c r="B67" s="379"/>
      <c r="C67" s="379"/>
      <c r="D67" s="379"/>
      <c r="E67" s="379"/>
      <c r="F67" s="72"/>
      <c r="G67" s="27"/>
      <c r="H67" s="24"/>
      <c r="I67" s="29"/>
      <c r="J67" s="29"/>
      <c r="K67" s="24"/>
      <c r="L67" s="20"/>
      <c r="M67" s="20"/>
      <c r="N67" s="20"/>
      <c r="O67" s="20"/>
      <c r="P67" s="25"/>
      <c r="Q67" s="20"/>
      <c r="R67" s="20"/>
      <c r="S67" s="20"/>
      <c r="T67" s="20"/>
      <c r="U67" s="20"/>
      <c r="V67" s="20"/>
    </row>
    <row r="68" spans="1:22" ht="39.75" customHeight="1">
      <c r="A68" s="379" t="s">
        <v>57</v>
      </c>
      <c r="B68" s="379"/>
      <c r="C68" s="379"/>
      <c r="D68" s="379"/>
      <c r="E68" s="379"/>
      <c r="F68" s="72">
        <v>89709.05</v>
      </c>
      <c r="G68" s="27" t="s">
        <v>58</v>
      </c>
      <c r="H68" s="28">
        <v>201800010008207</v>
      </c>
      <c r="I68" s="29">
        <v>45293</v>
      </c>
      <c r="J68" s="29">
        <v>45294</v>
      </c>
      <c r="K68" s="24" t="s">
        <v>59</v>
      </c>
      <c r="L68" s="20"/>
      <c r="M68" s="20"/>
      <c r="N68" s="20"/>
      <c r="O68" s="20"/>
      <c r="P68" s="25"/>
      <c r="Q68" s="20"/>
      <c r="R68" s="20"/>
      <c r="S68" s="20"/>
      <c r="T68" s="20"/>
      <c r="U68" s="20"/>
      <c r="V68" s="20"/>
    </row>
    <row r="69" spans="1:22" ht="39.75" customHeight="1">
      <c r="A69" s="379" t="s">
        <v>57</v>
      </c>
      <c r="B69" s="379"/>
      <c r="C69" s="379"/>
      <c r="D69" s="379"/>
      <c r="E69" s="379"/>
      <c r="F69" s="64">
        <v>79995.899999999994</v>
      </c>
      <c r="G69" s="27" t="s">
        <v>58</v>
      </c>
      <c r="H69" s="28">
        <v>201800010008207</v>
      </c>
      <c r="I69" s="29">
        <v>45324</v>
      </c>
      <c r="J69" s="29">
        <v>45324</v>
      </c>
      <c r="K69" s="24" t="s">
        <v>59</v>
      </c>
      <c r="L69" s="20"/>
      <c r="M69" s="20"/>
      <c r="N69" s="20"/>
      <c r="O69" s="20"/>
      <c r="P69" s="25"/>
      <c r="Q69" s="20"/>
      <c r="R69" s="20"/>
      <c r="S69" s="20"/>
      <c r="T69" s="20"/>
      <c r="U69" s="20"/>
      <c r="V69" s="20"/>
    </row>
    <row r="70" spans="1:22" ht="39.75" customHeight="1">
      <c r="A70" s="379" t="s">
        <v>57</v>
      </c>
      <c r="B70" s="379"/>
      <c r="C70" s="379"/>
      <c r="D70" s="379"/>
      <c r="E70" s="379"/>
      <c r="F70" s="72">
        <v>78591.92</v>
      </c>
      <c r="G70" s="27" t="s">
        <v>58</v>
      </c>
      <c r="H70" s="28">
        <v>201800010008207</v>
      </c>
      <c r="I70" s="29">
        <v>45353</v>
      </c>
      <c r="J70" s="29">
        <v>45353</v>
      </c>
      <c r="K70" s="24" t="s">
        <v>59</v>
      </c>
      <c r="L70" s="20"/>
      <c r="M70" s="20"/>
      <c r="N70" s="20"/>
      <c r="O70" s="20"/>
      <c r="P70" s="25"/>
      <c r="Q70" s="20"/>
      <c r="R70" s="20"/>
      <c r="S70" s="20"/>
      <c r="T70" s="20"/>
      <c r="U70" s="20"/>
      <c r="V70" s="20"/>
    </row>
    <row r="71" spans="1:22" ht="39.75" customHeight="1">
      <c r="A71" s="379" t="s">
        <v>57</v>
      </c>
      <c r="B71" s="379"/>
      <c r="C71" s="379"/>
      <c r="D71" s="379"/>
      <c r="E71" s="379"/>
      <c r="F71" s="72">
        <v>87063.09</v>
      </c>
      <c r="G71" s="27" t="s">
        <v>58</v>
      </c>
      <c r="H71" s="28">
        <v>201700010019675</v>
      </c>
      <c r="I71" s="87">
        <v>45384</v>
      </c>
      <c r="J71" s="87">
        <v>45384</v>
      </c>
      <c r="K71" s="24" t="s">
        <v>59</v>
      </c>
      <c r="L71" s="20"/>
      <c r="M71" s="20"/>
      <c r="N71" s="20"/>
      <c r="O71" s="20"/>
      <c r="P71" s="25"/>
      <c r="Q71" s="20"/>
      <c r="R71" s="20"/>
      <c r="S71" s="20"/>
      <c r="T71" s="20"/>
      <c r="U71" s="20"/>
      <c r="V71" s="20"/>
    </row>
    <row r="72" spans="1:22" ht="39.75" customHeight="1">
      <c r="A72" s="379" t="s">
        <v>57</v>
      </c>
      <c r="B72" s="379"/>
      <c r="C72" s="379"/>
      <c r="D72" s="379"/>
      <c r="E72" s="379"/>
      <c r="F72" s="72">
        <v>87869.58</v>
      </c>
      <c r="G72" s="27" t="s">
        <v>58</v>
      </c>
      <c r="H72" s="28">
        <v>201700010019675</v>
      </c>
      <c r="I72" s="29">
        <v>45415</v>
      </c>
      <c r="J72" s="29">
        <v>45415</v>
      </c>
      <c r="K72" s="24" t="s">
        <v>59</v>
      </c>
      <c r="L72" s="20"/>
      <c r="M72" s="20"/>
      <c r="N72" s="20"/>
      <c r="O72" s="20"/>
      <c r="P72" s="25"/>
      <c r="Q72" s="20"/>
      <c r="R72" s="20"/>
      <c r="S72" s="20"/>
      <c r="T72" s="20"/>
      <c r="U72" s="20"/>
      <c r="V72" s="20"/>
    </row>
    <row r="73" spans="1:22" ht="39.75" customHeight="1">
      <c r="A73" s="379" t="s">
        <v>57</v>
      </c>
      <c r="B73" s="379"/>
      <c r="C73" s="379"/>
      <c r="D73" s="379"/>
      <c r="E73" s="379"/>
      <c r="F73" s="64">
        <v>82246.789999999994</v>
      </c>
      <c r="G73" s="27" t="s">
        <v>58</v>
      </c>
      <c r="H73" s="28">
        <v>201700010019675</v>
      </c>
      <c r="I73" s="29">
        <v>45444</v>
      </c>
      <c r="J73" s="29">
        <v>45444</v>
      </c>
      <c r="K73" s="276" t="s">
        <v>250</v>
      </c>
      <c r="L73" s="20"/>
      <c r="M73" s="20"/>
      <c r="N73" s="20"/>
      <c r="O73" s="20"/>
      <c r="P73" s="25"/>
      <c r="Q73" s="20"/>
      <c r="R73" s="20"/>
      <c r="S73" s="20"/>
      <c r="T73" s="20"/>
      <c r="U73" s="20"/>
      <c r="V73" s="20"/>
    </row>
    <row r="74" spans="1:22" ht="39.75" customHeight="1">
      <c r="A74" s="379" t="s">
        <v>57</v>
      </c>
      <c r="B74" s="379"/>
      <c r="C74" s="379"/>
      <c r="D74" s="379"/>
      <c r="E74" s="379"/>
      <c r="F74" s="64">
        <v>61183.17</v>
      </c>
      <c r="G74" s="27" t="s">
        <v>58</v>
      </c>
      <c r="H74" s="28">
        <v>201700010019675</v>
      </c>
      <c r="I74" s="29">
        <v>45475</v>
      </c>
      <c r="J74" s="29">
        <v>45475</v>
      </c>
      <c r="K74" s="24" t="s">
        <v>250</v>
      </c>
      <c r="L74" s="20"/>
      <c r="M74" s="20"/>
      <c r="N74" s="20"/>
      <c r="O74" s="20"/>
      <c r="P74" s="25"/>
      <c r="Q74" s="20"/>
      <c r="R74" s="20"/>
      <c r="S74" s="20"/>
      <c r="T74" s="20"/>
      <c r="U74" s="20"/>
      <c r="V74" s="20"/>
    </row>
    <row r="75" spans="1:22" ht="39.75" customHeight="1">
      <c r="A75" s="379" t="s">
        <v>57</v>
      </c>
      <c r="B75" s="379"/>
      <c r="C75" s="379"/>
      <c r="D75" s="379"/>
      <c r="E75" s="379"/>
      <c r="F75" s="64">
        <v>68340.100000000006</v>
      </c>
      <c r="G75" s="27" t="s">
        <v>58</v>
      </c>
      <c r="H75" s="28">
        <v>201700010019675</v>
      </c>
      <c r="I75" s="29">
        <v>45505</v>
      </c>
      <c r="J75" s="29">
        <v>45505</v>
      </c>
      <c r="K75" s="24" t="s">
        <v>250</v>
      </c>
      <c r="L75" s="20"/>
      <c r="M75" s="20"/>
      <c r="N75" s="20"/>
      <c r="O75" s="20"/>
      <c r="P75" s="25"/>
      <c r="Q75" s="20"/>
      <c r="R75" s="20"/>
      <c r="S75" s="20"/>
      <c r="T75" s="20"/>
      <c r="U75" s="20"/>
      <c r="V75" s="20"/>
    </row>
    <row r="76" spans="1:22" ht="39.75" customHeight="1">
      <c r="A76" s="379" t="s">
        <v>57</v>
      </c>
      <c r="B76" s="379"/>
      <c r="C76" s="379"/>
      <c r="D76" s="379"/>
      <c r="E76" s="379"/>
      <c r="F76" s="64">
        <v>66615.839999999997</v>
      </c>
      <c r="G76" s="27" t="s">
        <v>58</v>
      </c>
      <c r="H76" s="330" t="s">
        <v>287</v>
      </c>
      <c r="I76" s="279">
        <v>45537</v>
      </c>
      <c r="J76" s="279">
        <v>45537</v>
      </c>
      <c r="K76" s="282" t="s">
        <v>281</v>
      </c>
      <c r="L76" s="20"/>
      <c r="M76" s="20"/>
      <c r="N76" s="20"/>
      <c r="O76" s="20"/>
      <c r="P76" s="25"/>
      <c r="Q76" s="20"/>
      <c r="R76" s="20"/>
      <c r="S76" s="20"/>
      <c r="T76" s="20"/>
      <c r="U76" s="20"/>
      <c r="V76" s="20"/>
    </row>
    <row r="77" spans="1:22" ht="13.5" hidden="1" customHeight="1">
      <c r="A77" s="379" t="s">
        <v>78</v>
      </c>
      <c r="B77" s="379"/>
      <c r="C77" s="379"/>
      <c r="D77" s="379"/>
      <c r="E77" s="379"/>
      <c r="F77" s="72"/>
      <c r="G77" s="27"/>
      <c r="H77" s="84"/>
      <c r="I77" s="29"/>
      <c r="J77" s="29"/>
      <c r="K77" s="24"/>
      <c r="L77" s="20"/>
      <c r="M77" s="20"/>
      <c r="N77" s="20"/>
      <c r="O77" s="20"/>
      <c r="P77" s="25"/>
      <c r="Q77" s="20"/>
      <c r="R77" s="20"/>
      <c r="S77" s="20"/>
      <c r="T77" s="20"/>
      <c r="U77" s="20"/>
      <c r="V77" s="20"/>
    </row>
    <row r="78" spans="1:22" ht="13.5" hidden="1" customHeight="1">
      <c r="A78" s="379" t="s">
        <v>251</v>
      </c>
      <c r="B78" s="379"/>
      <c r="C78" s="379"/>
      <c r="D78" s="379"/>
      <c r="E78" s="379"/>
      <c r="F78" s="72"/>
      <c r="G78" s="27"/>
      <c r="H78" s="84"/>
      <c r="I78" s="279"/>
      <c r="J78" s="279"/>
      <c r="K78" s="276"/>
      <c r="L78" s="20"/>
      <c r="M78" s="20"/>
      <c r="N78" s="20"/>
      <c r="O78" s="20"/>
      <c r="P78" s="25"/>
      <c r="Q78" s="20"/>
      <c r="R78" s="20"/>
      <c r="S78" s="20"/>
      <c r="T78" s="20"/>
      <c r="U78" s="20"/>
      <c r="V78" s="20"/>
    </row>
    <row r="79" spans="1:22" ht="13.5" hidden="1" customHeight="1">
      <c r="A79" s="379" t="s">
        <v>62</v>
      </c>
      <c r="B79" s="379"/>
      <c r="C79" s="379"/>
      <c r="D79" s="379"/>
      <c r="E79" s="379"/>
      <c r="F79" s="24"/>
      <c r="G79" s="27"/>
      <c r="H79" s="24"/>
      <c r="I79" s="24"/>
      <c r="J79" s="24"/>
      <c r="K79" s="24"/>
      <c r="L79" s="20"/>
      <c r="M79" s="20"/>
      <c r="N79" s="20"/>
      <c r="O79" s="20"/>
      <c r="P79" s="25"/>
      <c r="Q79" s="20"/>
      <c r="R79" s="20"/>
      <c r="S79" s="20"/>
      <c r="T79" s="20"/>
      <c r="U79" s="20"/>
      <c r="V79" s="20"/>
    </row>
    <row r="80" spans="1:22" ht="12.75" customHeight="1">
      <c r="A80" s="380" t="s">
        <v>63</v>
      </c>
      <c r="B80" s="380"/>
      <c r="C80" s="380"/>
      <c r="D80" s="380"/>
      <c r="E80" s="380"/>
      <c r="F80" s="86">
        <f>SUM(F66:F79)</f>
        <v>701615.44</v>
      </c>
      <c r="G80" s="33"/>
      <c r="H80" s="33"/>
      <c r="I80" s="33"/>
      <c r="J80" s="33"/>
      <c r="K80" s="33"/>
      <c r="L80" s="20"/>
      <c r="M80" s="20"/>
      <c r="N80" s="20"/>
      <c r="O80" s="20"/>
      <c r="P80" s="25"/>
      <c r="Q80" s="20"/>
      <c r="R80" s="20"/>
      <c r="S80" s="20"/>
      <c r="T80" s="20"/>
      <c r="U80" s="20"/>
      <c r="V80" s="20"/>
    </row>
    <row r="81" spans="1:22" ht="21" hidden="1" customHeight="1">
      <c r="A81" s="381" t="s">
        <v>64</v>
      </c>
      <c r="B81" s="381"/>
      <c r="C81" s="381"/>
      <c r="D81" s="381"/>
      <c r="E81" s="381"/>
      <c r="F81" s="381"/>
      <c r="G81" s="381"/>
      <c r="H81" s="381"/>
      <c r="I81" s="25"/>
      <c r="J81" s="25"/>
      <c r="K81" s="25"/>
      <c r="L81" s="20"/>
      <c r="M81" s="20"/>
      <c r="N81" s="20"/>
      <c r="O81" s="20"/>
      <c r="P81" s="25"/>
      <c r="Q81" s="20"/>
      <c r="R81" s="20"/>
      <c r="S81" s="20"/>
      <c r="T81" s="20"/>
      <c r="U81" s="20"/>
      <c r="V81" s="20"/>
    </row>
    <row r="82" spans="1:22" ht="15.75" thickBot="1">
      <c r="A82" s="382"/>
      <c r="B82" s="382"/>
      <c r="C82" s="382"/>
      <c r="D82" s="382"/>
      <c r="E82" s="382"/>
      <c r="F82" s="382"/>
      <c r="G82" s="382"/>
      <c r="H82" s="382"/>
      <c r="I82" s="382"/>
      <c r="J82" s="382"/>
      <c r="K82" s="382"/>
      <c r="L82" s="382"/>
      <c r="M82" s="382"/>
      <c r="N82" s="382"/>
      <c r="O82" s="382"/>
      <c r="P82" s="20"/>
      <c r="Q82" s="20"/>
      <c r="R82" s="20"/>
      <c r="S82" s="20"/>
      <c r="T82" s="20"/>
      <c r="U82" s="20"/>
      <c r="V82" s="20"/>
    </row>
    <row r="83" spans="1:22" ht="39.75" customHeight="1" thickBot="1">
      <c r="A83" s="385" t="s">
        <v>149</v>
      </c>
      <c r="B83" s="385"/>
      <c r="C83" s="385"/>
      <c r="D83" s="385"/>
      <c r="E83" s="385"/>
      <c r="F83" s="385"/>
      <c r="G83" s="385"/>
      <c r="H83" s="385"/>
      <c r="I83" s="385"/>
      <c r="J83" s="385"/>
      <c r="K83" s="385"/>
      <c r="L83" s="25"/>
      <c r="M83" s="25"/>
      <c r="N83" s="25"/>
      <c r="O83" s="25"/>
      <c r="P83" s="20"/>
      <c r="Q83" s="20"/>
      <c r="R83" s="20"/>
      <c r="S83" s="20"/>
      <c r="T83" s="20"/>
      <c r="U83" s="20"/>
      <c r="V83" s="20"/>
    </row>
    <row r="84" spans="1:22" ht="39.75" customHeight="1">
      <c r="A84" s="385"/>
      <c r="B84" s="385"/>
      <c r="C84" s="385"/>
      <c r="D84" s="385"/>
      <c r="E84" s="385"/>
      <c r="F84" s="385"/>
      <c r="G84" s="385"/>
      <c r="H84" s="385"/>
      <c r="I84" s="385"/>
      <c r="J84" s="385"/>
      <c r="K84" s="385"/>
      <c r="L84" s="25"/>
      <c r="M84" s="25"/>
      <c r="N84" s="25"/>
      <c r="O84" s="25"/>
      <c r="P84" s="20"/>
      <c r="Q84" s="20"/>
      <c r="R84" s="20"/>
      <c r="S84" s="20"/>
      <c r="T84" s="20"/>
      <c r="U84" s="20"/>
      <c r="V84" s="20"/>
    </row>
    <row r="85" spans="1:22">
      <c r="A85" s="20"/>
      <c r="B85" s="20"/>
      <c r="C85" s="21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</row>
    <row r="86" spans="1:22" ht="21" customHeight="1">
      <c r="A86" s="381" t="s">
        <v>66</v>
      </c>
      <c r="B86" s="381"/>
      <c r="C86" s="381"/>
      <c r="D86" s="381"/>
      <c r="E86" s="381"/>
      <c r="F86" s="381"/>
      <c r="G86" s="381"/>
      <c r="H86" s="381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</row>
    <row r="87" spans="1:22">
      <c r="A87" s="20"/>
      <c r="B87" s="20"/>
      <c r="C87" s="21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</row>
    <row r="88" spans="1:22">
      <c r="A88" s="20"/>
      <c r="B88" s="20"/>
      <c r="C88" s="21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 spans="1:22">
      <c r="A89" s="20"/>
      <c r="B89" s="20"/>
      <c r="C89" s="21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 spans="1:22" ht="13.5" customHeight="1">
      <c r="A90" s="20"/>
      <c r="B90" s="20"/>
      <c r="C90" s="21"/>
      <c r="D90" s="384"/>
      <c r="E90" s="384"/>
      <c r="F90" s="384"/>
      <c r="I90" s="384"/>
      <c r="J90" s="384"/>
      <c r="K90" s="384"/>
      <c r="L90" s="384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 spans="1:22" ht="36" customHeight="1">
      <c r="A91" s="20"/>
      <c r="B91" s="20"/>
      <c r="C91" s="21"/>
      <c r="D91" s="384"/>
      <c r="E91" s="384"/>
      <c r="F91" s="384"/>
      <c r="I91" s="384"/>
      <c r="J91" s="384"/>
      <c r="K91" s="384"/>
      <c r="L91" s="384"/>
      <c r="M91" s="20"/>
      <c r="N91" s="20"/>
      <c r="O91" s="20"/>
      <c r="P91" s="20"/>
      <c r="Q91" s="20"/>
      <c r="R91" s="20"/>
      <c r="S91" s="20"/>
      <c r="T91" s="20"/>
      <c r="U91" s="20"/>
      <c r="V91" s="20"/>
    </row>
    <row r="92" spans="1:22">
      <c r="A92" s="20"/>
      <c r="B92" s="20"/>
      <c r="C92" s="21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</row>
  </sheetData>
  <autoFilter ref="A65:K81" xr:uid="{00000000-0001-0000-0800-000000000000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59">
    <mergeCell ref="A78:E78"/>
    <mergeCell ref="A76:E76"/>
    <mergeCell ref="A86:H86"/>
    <mergeCell ref="D90:F90"/>
    <mergeCell ref="I90:L90"/>
    <mergeCell ref="D91:F91"/>
    <mergeCell ref="I91:L91"/>
    <mergeCell ref="A79:E79"/>
    <mergeCell ref="A80:E80"/>
    <mergeCell ref="A81:H81"/>
    <mergeCell ref="A82:O82"/>
    <mergeCell ref="A83:K84"/>
    <mergeCell ref="A72:E72"/>
    <mergeCell ref="A73:E73"/>
    <mergeCell ref="A74:E74"/>
    <mergeCell ref="A75:E75"/>
    <mergeCell ref="A77:E77"/>
    <mergeCell ref="A67:E67"/>
    <mergeCell ref="A68:E68"/>
    <mergeCell ref="A69:E69"/>
    <mergeCell ref="A70:E70"/>
    <mergeCell ref="A71:E71"/>
    <mergeCell ref="A61:E61"/>
    <mergeCell ref="A62:E62"/>
    <mergeCell ref="A64:K64"/>
    <mergeCell ref="A65:E65"/>
    <mergeCell ref="A66:E66"/>
    <mergeCell ref="A55:E55"/>
    <mergeCell ref="A56:E57"/>
    <mergeCell ref="A58:E58"/>
    <mergeCell ref="A59:E59"/>
    <mergeCell ref="A60:E60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13:V13"/>
    <mergeCell ref="A14:V14"/>
    <mergeCell ref="A15:O15"/>
    <mergeCell ref="A16:V16"/>
    <mergeCell ref="A17:V17"/>
    <mergeCell ref="A8:V8"/>
    <mergeCell ref="A9:N9"/>
    <mergeCell ref="A10:N10"/>
    <mergeCell ref="A11:V11"/>
    <mergeCell ref="A12:N12"/>
    <mergeCell ref="A1:V1"/>
    <mergeCell ref="A3:V3"/>
    <mergeCell ref="A5:V5"/>
    <mergeCell ref="A6:N6"/>
    <mergeCell ref="A7:N7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>
    <tabColor theme="9" tint="-0.499984740745262"/>
  </sheetPr>
  <dimension ref="A1:V97"/>
  <sheetViews>
    <sheetView zoomScaleNormal="100" workbookViewId="0">
      <selection sqref="A1:V91"/>
    </sheetView>
  </sheetViews>
  <sheetFormatPr defaultColWidth="11.5703125" defaultRowHeight="15"/>
  <cols>
    <col min="2" max="2" width="14.140625" style="1" customWidth="1"/>
    <col min="3" max="3" width="15.85546875" style="1" customWidth="1"/>
    <col min="4" max="4" width="13.85546875" style="1" customWidth="1"/>
    <col min="5" max="5" width="12.42578125" style="1" customWidth="1"/>
    <col min="6" max="6" width="11.5703125" customWidth="1"/>
    <col min="7" max="7" width="15.140625" style="1" customWidth="1"/>
    <col min="8" max="8" width="16.85546875" style="1" customWidth="1"/>
    <col min="9" max="10" width="11.5703125" customWidth="1"/>
    <col min="11" max="11" width="17.85546875" style="1" customWidth="1"/>
    <col min="12" max="12" width="16" style="1" customWidth="1"/>
    <col min="13" max="13" width="12.85546875" style="1" customWidth="1"/>
    <col min="16" max="16" width="12.85546875" style="1" customWidth="1"/>
    <col min="19" max="19" width="12.85546875" style="1" customWidth="1"/>
    <col min="20" max="21" width="13.5703125" style="1" customWidth="1"/>
    <col min="22" max="22" width="14.85546875" style="1" customWidth="1"/>
  </cols>
  <sheetData>
    <row r="1" spans="1:22" ht="26.25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</row>
    <row r="2" spans="1:22" ht="6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spans="1:22">
      <c r="A3" s="366" t="s">
        <v>260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4" spans="1:22" ht="8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spans="1:22">
      <c r="A5" s="367" t="s">
        <v>1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</row>
    <row r="6" spans="1:22">
      <c r="A6" s="368" t="s">
        <v>2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4"/>
      <c r="P6" s="4"/>
      <c r="Q6" s="4"/>
      <c r="R6" s="4"/>
      <c r="S6" s="4"/>
      <c r="T6" s="4"/>
      <c r="U6" s="4"/>
      <c r="V6" s="4"/>
    </row>
    <row r="7" spans="1:22" ht="8.25" customHeight="1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4"/>
      <c r="P7" s="4"/>
      <c r="Q7" s="4"/>
      <c r="R7" s="4"/>
      <c r="S7" s="4"/>
      <c r="T7" s="4"/>
      <c r="U7" s="4"/>
      <c r="V7" s="4"/>
    </row>
    <row r="8" spans="1:22">
      <c r="A8" s="367" t="s">
        <v>150</v>
      </c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</row>
    <row r="9" spans="1:22">
      <c r="A9" s="368" t="s">
        <v>151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4"/>
      <c r="P9" s="4"/>
      <c r="Q9" s="4"/>
      <c r="R9" s="4"/>
      <c r="S9" s="4"/>
      <c r="T9" s="4"/>
      <c r="U9" s="4"/>
      <c r="V9" s="4"/>
    </row>
    <row r="10" spans="1:22" ht="8.25" customHeight="1">
      <c r="A10" s="369"/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4"/>
      <c r="P10" s="4"/>
      <c r="Q10" s="4"/>
      <c r="R10" s="4"/>
      <c r="S10" s="4"/>
      <c r="T10" s="4"/>
      <c r="U10" s="4"/>
      <c r="V10" s="4"/>
    </row>
    <row r="11" spans="1:22">
      <c r="A11" s="367" t="s">
        <v>152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</row>
    <row r="12" spans="1:22" ht="9" customHeight="1">
      <c r="A12" s="4"/>
      <c r="B12" s="4"/>
      <c r="C12" s="5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2.75" customHeight="1">
      <c r="A13" s="370" t="s">
        <v>153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</row>
    <row r="14" spans="1:22" ht="28.5" customHeight="1">
      <c r="A14" s="370" t="s">
        <v>277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</row>
    <row r="15" spans="1:22" ht="7.5" customHeight="1">
      <c r="A15" s="371"/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5"/>
      <c r="Q15" s="5"/>
      <c r="R15" s="5"/>
      <c r="S15" s="5"/>
      <c r="T15" s="5"/>
      <c r="U15" s="5"/>
      <c r="V15" s="5"/>
    </row>
    <row r="16" spans="1:22" ht="12.75" customHeight="1">
      <c r="A16" s="370" t="s">
        <v>154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</row>
    <row r="17" spans="1:22" ht="21" customHeight="1">
      <c r="A17" s="370" t="s">
        <v>113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spans="1:22" ht="12.75" customHeight="1">
      <c r="A18" s="372" t="s">
        <v>9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</row>
    <row r="19" spans="1:22" ht="12.75" customHeight="1">
      <c r="A19" s="388" t="s">
        <v>10</v>
      </c>
      <c r="B19" s="6"/>
      <c r="C19" s="374" t="s">
        <v>11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</row>
    <row r="20" spans="1:22" ht="100.5" customHeight="1">
      <c r="A20" s="388"/>
      <c r="B20" s="375" t="s">
        <v>12</v>
      </c>
      <c r="C20" s="376" t="s">
        <v>13</v>
      </c>
      <c r="D20" s="376" t="s">
        <v>14</v>
      </c>
      <c r="E20" s="376"/>
      <c r="F20" s="376"/>
      <c r="G20" s="376" t="s">
        <v>15</v>
      </c>
      <c r="H20" s="376"/>
      <c r="I20" s="376"/>
      <c r="J20" s="7" t="s">
        <v>16</v>
      </c>
      <c r="K20" s="376" t="s">
        <v>17</v>
      </c>
      <c r="L20" s="376"/>
      <c r="M20" s="376"/>
      <c r="N20" s="376"/>
      <c r="O20" s="376" t="s">
        <v>18</v>
      </c>
      <c r="P20" s="376"/>
      <c r="Q20" s="7" t="s">
        <v>19</v>
      </c>
      <c r="R20" s="376" t="s">
        <v>20</v>
      </c>
      <c r="S20" s="376"/>
      <c r="T20" s="376" t="s">
        <v>21</v>
      </c>
      <c r="U20" s="376"/>
      <c r="V20" s="376" t="s">
        <v>22</v>
      </c>
    </row>
    <row r="21" spans="1:22" ht="59.25" customHeight="1" thickBot="1">
      <c r="A21" s="388"/>
      <c r="B21" s="375"/>
      <c r="C21" s="376"/>
      <c r="D21" s="8" t="s">
        <v>23</v>
      </c>
      <c r="E21" s="8" t="s">
        <v>24</v>
      </c>
      <c r="F21" s="8" t="s">
        <v>25</v>
      </c>
      <c r="G21" s="8" t="s">
        <v>23</v>
      </c>
      <c r="H21" s="8" t="s">
        <v>24</v>
      </c>
      <c r="I21" s="8" t="s">
        <v>25</v>
      </c>
      <c r="J21" s="8" t="s">
        <v>23</v>
      </c>
      <c r="K21" s="8" t="s">
        <v>26</v>
      </c>
      <c r="L21" s="8" t="s">
        <v>23</v>
      </c>
      <c r="M21" s="8" t="s">
        <v>24</v>
      </c>
      <c r="N21" s="8" t="s">
        <v>25</v>
      </c>
      <c r="O21" s="8" t="s">
        <v>23</v>
      </c>
      <c r="P21" s="8" t="s">
        <v>24</v>
      </c>
      <c r="Q21" s="8"/>
      <c r="R21" s="8" t="s">
        <v>23</v>
      </c>
      <c r="S21" s="8" t="s">
        <v>24</v>
      </c>
      <c r="T21" s="8" t="s">
        <v>23</v>
      </c>
      <c r="U21" s="8" t="s">
        <v>27</v>
      </c>
      <c r="V21" s="376"/>
    </row>
    <row r="22" spans="1:22" ht="15.75" thickBot="1">
      <c r="A22" s="9" t="s">
        <v>28</v>
      </c>
      <c r="B22" s="331">
        <v>3807113.63</v>
      </c>
      <c r="C22" s="331">
        <v>3807113.63</v>
      </c>
      <c r="D22" s="345">
        <v>15359540.710000001</v>
      </c>
      <c r="E22" s="335"/>
      <c r="F22" s="335"/>
      <c r="G22" s="335">
        <v>7146602.54</v>
      </c>
      <c r="H22" s="335"/>
      <c r="I22" s="335"/>
      <c r="J22" s="335">
        <v>50369.67</v>
      </c>
      <c r="K22" s="9" t="s">
        <v>28</v>
      </c>
      <c r="L22" s="336">
        <v>3588301.27</v>
      </c>
      <c r="M22" s="337"/>
      <c r="N22" s="337"/>
      <c r="O22" s="338"/>
      <c r="P22" s="338"/>
      <c r="Q22" s="338"/>
      <c r="R22" s="336">
        <v>34385.29</v>
      </c>
      <c r="S22" s="336"/>
      <c r="T22" s="336"/>
      <c r="U22" s="338"/>
      <c r="V22" s="337">
        <f t="shared" ref="V22:V50" si="0">((L22+M22+N22)-O22-P22-Q22+(R22+S22+T22+U22))</f>
        <v>3622686.56</v>
      </c>
    </row>
    <row r="23" spans="1:22" ht="15.75" thickBot="1">
      <c r="A23" s="9" t="s">
        <v>29</v>
      </c>
      <c r="B23" s="335">
        <v>3809511.02</v>
      </c>
      <c r="C23" s="335">
        <v>3809511.02</v>
      </c>
      <c r="D23" s="335"/>
      <c r="E23" s="335"/>
      <c r="F23" s="335"/>
      <c r="G23" s="345">
        <v>3615362.57</v>
      </c>
      <c r="H23" s="335"/>
      <c r="I23" s="335"/>
      <c r="J23" s="335">
        <v>52084.69</v>
      </c>
      <c r="K23" s="9" t="s">
        <v>29</v>
      </c>
      <c r="L23" s="336">
        <v>3585362.57</v>
      </c>
      <c r="M23" s="337"/>
      <c r="N23" s="337"/>
      <c r="O23" s="338"/>
      <c r="P23" s="338"/>
      <c r="Q23" s="338"/>
      <c r="R23" s="336"/>
      <c r="S23" s="336"/>
      <c r="T23" s="336"/>
      <c r="U23" s="338"/>
      <c r="V23" s="337">
        <f t="shared" si="0"/>
        <v>3585362.57</v>
      </c>
    </row>
    <row r="24" spans="1:22" ht="15.75" thickBot="1">
      <c r="A24" s="9" t="s">
        <v>30</v>
      </c>
      <c r="B24" s="335">
        <v>3807261.02</v>
      </c>
      <c r="C24" s="335">
        <v>3807261.02</v>
      </c>
      <c r="D24" s="335"/>
      <c r="E24" s="335"/>
      <c r="F24" s="335"/>
      <c r="G24" s="345">
        <v>49630.33</v>
      </c>
      <c r="H24" s="335"/>
      <c r="I24" s="335"/>
      <c r="J24" s="335">
        <v>50038.47</v>
      </c>
      <c r="K24" s="9" t="s">
        <v>30</v>
      </c>
      <c r="L24" s="336">
        <v>3588301.27</v>
      </c>
      <c r="M24" s="337"/>
      <c r="N24" s="337"/>
      <c r="O24" s="338"/>
      <c r="P24" s="338"/>
      <c r="Q24" s="338"/>
      <c r="R24" s="336">
        <v>54217.83</v>
      </c>
      <c r="S24" s="336"/>
      <c r="T24" s="336">
        <v>119937.36</v>
      </c>
      <c r="U24" s="338"/>
      <c r="V24" s="337">
        <f t="shared" si="0"/>
        <v>3762456.46</v>
      </c>
    </row>
    <row r="25" spans="1:22" ht="15.75" thickBot="1">
      <c r="A25" s="9" t="s">
        <v>30</v>
      </c>
      <c r="B25" s="335"/>
      <c r="C25" s="335"/>
      <c r="D25" s="335"/>
      <c r="E25" s="335"/>
      <c r="F25" s="335"/>
      <c r="G25" s="335"/>
      <c r="H25" s="335"/>
      <c r="I25" s="335"/>
      <c r="J25" s="335"/>
      <c r="K25" s="9" t="s">
        <v>28</v>
      </c>
      <c r="L25" s="337">
        <v>49630.33</v>
      </c>
      <c r="M25" s="337"/>
      <c r="N25" s="337"/>
      <c r="O25" s="338"/>
      <c r="P25" s="338"/>
      <c r="Q25" s="338"/>
      <c r="R25" s="336"/>
      <c r="S25" s="336"/>
      <c r="T25" s="336"/>
      <c r="U25" s="338"/>
      <c r="V25" s="337">
        <f t="shared" si="0"/>
        <v>49630.33</v>
      </c>
    </row>
    <row r="26" spans="1:22" ht="15.75" thickBot="1">
      <c r="A26" s="9" t="s">
        <v>31</v>
      </c>
      <c r="B26" s="335">
        <v>3827270.36</v>
      </c>
      <c r="C26" s="335">
        <v>3827270.36</v>
      </c>
      <c r="D26" s="345">
        <v>21971531.229999997</v>
      </c>
      <c r="E26" s="335"/>
      <c r="F26" s="335"/>
      <c r="G26" s="345">
        <v>7227456.5499999989</v>
      </c>
      <c r="H26" s="335"/>
      <c r="I26" s="335"/>
      <c r="J26" s="335">
        <v>51775.17</v>
      </c>
      <c r="K26" s="9" t="s">
        <v>29</v>
      </c>
      <c r="L26" s="336">
        <v>50854.01</v>
      </c>
      <c r="M26" s="337"/>
      <c r="N26" s="337"/>
      <c r="O26" s="338"/>
      <c r="P26" s="338"/>
      <c r="Q26" s="338"/>
      <c r="R26" s="336"/>
      <c r="S26" s="338"/>
      <c r="T26" s="338"/>
      <c r="U26" s="338"/>
      <c r="V26" s="337">
        <f t="shared" si="0"/>
        <v>50854.01</v>
      </c>
    </row>
    <row r="27" spans="1:22" ht="15.75" thickBot="1">
      <c r="A27" s="9" t="s">
        <v>31</v>
      </c>
      <c r="B27" s="335"/>
      <c r="C27" s="335"/>
      <c r="D27" s="335"/>
      <c r="E27" s="335"/>
      <c r="F27" s="335"/>
      <c r="G27" s="335"/>
      <c r="H27" s="335"/>
      <c r="I27" s="335"/>
      <c r="J27" s="335"/>
      <c r="K27" s="9" t="s">
        <v>31</v>
      </c>
      <c r="L27" s="336">
        <v>3588301.27</v>
      </c>
      <c r="M27" s="337"/>
      <c r="N27" s="337"/>
      <c r="O27" s="338"/>
      <c r="P27" s="338"/>
      <c r="Q27" s="338"/>
      <c r="R27" s="336"/>
      <c r="S27" s="338"/>
      <c r="T27" s="338"/>
      <c r="U27" s="338"/>
      <c r="V27" s="337">
        <f t="shared" si="0"/>
        <v>3588301.27</v>
      </c>
    </row>
    <row r="28" spans="1:22" ht="15.75" thickBot="1">
      <c r="A28" s="9" t="s">
        <v>32</v>
      </c>
      <c r="B28" s="335">
        <v>3825463.19</v>
      </c>
      <c r="C28" s="335">
        <v>3825463.19</v>
      </c>
      <c r="D28" s="335"/>
      <c r="E28" s="335"/>
      <c r="F28" s="335"/>
      <c r="G28" s="345">
        <v>3658262.8</v>
      </c>
      <c r="H28" s="335"/>
      <c r="I28" s="335"/>
      <c r="J28" s="335">
        <v>61395.78</v>
      </c>
      <c r="K28" s="9" t="s">
        <v>30</v>
      </c>
      <c r="L28" s="336">
        <v>49961.53</v>
      </c>
      <c r="M28" s="337"/>
      <c r="N28" s="337"/>
      <c r="O28" s="338"/>
      <c r="P28" s="338"/>
      <c r="Q28" s="338"/>
      <c r="R28" s="338"/>
      <c r="S28" s="338"/>
      <c r="T28" s="338"/>
      <c r="U28" s="338"/>
      <c r="V28" s="337">
        <f t="shared" si="0"/>
        <v>49961.53</v>
      </c>
    </row>
    <row r="29" spans="1:22" ht="15.75" thickBot="1">
      <c r="A29" s="9" t="s">
        <v>32</v>
      </c>
      <c r="B29" s="335"/>
      <c r="C29" s="335"/>
      <c r="D29" s="335"/>
      <c r="E29" s="335"/>
      <c r="F29" s="335"/>
      <c r="G29" s="335"/>
      <c r="H29" s="335"/>
      <c r="I29" s="335"/>
      <c r="J29" s="335"/>
      <c r="K29" s="9" t="s">
        <v>32</v>
      </c>
      <c r="L29" s="336">
        <v>3588301.27</v>
      </c>
      <c r="M29" s="337"/>
      <c r="N29" s="337"/>
      <c r="O29" s="338"/>
      <c r="P29" s="338"/>
      <c r="Q29" s="338"/>
      <c r="R29" s="338"/>
      <c r="S29" s="338"/>
      <c r="T29" s="338"/>
      <c r="U29" s="338"/>
      <c r="V29" s="337">
        <f t="shared" si="0"/>
        <v>3588301.27</v>
      </c>
    </row>
    <row r="30" spans="1:22" ht="15.75" thickBot="1">
      <c r="A30" s="9" t="s">
        <v>33</v>
      </c>
      <c r="B30" s="335">
        <v>3831088.19</v>
      </c>
      <c r="C30" s="335">
        <v>3831088.19</v>
      </c>
      <c r="D30" s="335">
        <v>137161.92000000001</v>
      </c>
      <c r="E30" s="335">
        <v>86367.6</v>
      </c>
      <c r="F30" s="335"/>
      <c r="G30" s="335">
        <v>137161.92000000001</v>
      </c>
      <c r="H30" s="335"/>
      <c r="I30" s="335"/>
      <c r="J30" s="335">
        <v>42687.5</v>
      </c>
      <c r="K30" s="9" t="s">
        <v>32</v>
      </c>
      <c r="L30" s="336">
        <v>137161.92000000001</v>
      </c>
      <c r="M30" s="337"/>
      <c r="N30" s="337"/>
      <c r="O30" s="338"/>
      <c r="P30" s="338"/>
      <c r="Q30" s="338"/>
      <c r="R30" s="338"/>
      <c r="S30" s="338"/>
      <c r="T30" s="338"/>
      <c r="U30" s="338"/>
      <c r="V30" s="337">
        <f t="shared" si="0"/>
        <v>137161.92000000001</v>
      </c>
    </row>
    <row r="31" spans="1:22" ht="15.75" thickBot="1">
      <c r="A31" s="9" t="s">
        <v>33</v>
      </c>
      <c r="B31" s="335"/>
      <c r="C31" s="335"/>
      <c r="D31" s="335"/>
      <c r="E31" s="335"/>
      <c r="F31" s="335"/>
      <c r="G31" s="335"/>
      <c r="H31" s="335"/>
      <c r="I31" s="335"/>
      <c r="J31" s="335"/>
      <c r="K31" s="16">
        <v>45444</v>
      </c>
      <c r="L31" s="336">
        <v>3608301.27</v>
      </c>
      <c r="M31" s="337"/>
      <c r="N31" s="337"/>
      <c r="O31" s="338"/>
      <c r="P31" s="338"/>
      <c r="Q31" s="338"/>
      <c r="R31" s="338"/>
      <c r="S31" s="338"/>
      <c r="T31" s="338"/>
      <c r="U31" s="338"/>
      <c r="V31" s="337">
        <f t="shared" si="0"/>
        <v>3608301.27</v>
      </c>
    </row>
    <row r="32" spans="1:22" ht="15.75" thickBot="1">
      <c r="A32" s="9" t="s">
        <v>34</v>
      </c>
      <c r="B32" s="335">
        <v>3829815.8</v>
      </c>
      <c r="C32" s="335">
        <v>3829815.8</v>
      </c>
      <c r="D32" s="335">
        <v>142786.92000000001</v>
      </c>
      <c r="E32" s="335">
        <v>425959.93</v>
      </c>
      <c r="F32" s="335"/>
      <c r="G32" s="345">
        <v>7446218.5099999998</v>
      </c>
      <c r="H32" s="345">
        <v>446687.9</v>
      </c>
      <c r="I32" s="335"/>
      <c r="J32" s="335">
        <v>36669.360000000001</v>
      </c>
      <c r="K32" s="9" t="s">
        <v>34</v>
      </c>
      <c r="L32" s="337">
        <v>3608301.27</v>
      </c>
      <c r="M32" s="337">
        <v>446687.9</v>
      </c>
      <c r="N32" s="337"/>
      <c r="O32" s="338"/>
      <c r="P32" s="338"/>
      <c r="Q32" s="338"/>
      <c r="R32" s="338"/>
      <c r="S32" s="338"/>
      <c r="T32" s="338"/>
      <c r="U32" s="338"/>
      <c r="V32" s="337">
        <f t="shared" si="0"/>
        <v>4054989.17</v>
      </c>
    </row>
    <row r="33" spans="1:22" ht="15.75" thickBot="1">
      <c r="A33" s="9" t="s">
        <v>34</v>
      </c>
      <c r="B33" s="335"/>
      <c r="C33" s="335"/>
      <c r="D33" s="335"/>
      <c r="E33" s="335"/>
      <c r="F33" s="335"/>
      <c r="G33" s="335"/>
      <c r="H33" s="335"/>
      <c r="I33" s="335"/>
      <c r="J33" s="335"/>
      <c r="K33" s="16">
        <v>45444</v>
      </c>
      <c r="L33" s="337">
        <v>142786.92000000001</v>
      </c>
      <c r="M33" s="337"/>
      <c r="N33" s="337"/>
      <c r="O33" s="338"/>
      <c r="P33" s="338"/>
      <c r="Q33" s="338"/>
      <c r="R33" s="338"/>
      <c r="S33" s="338"/>
      <c r="T33" s="338"/>
      <c r="U33" s="338"/>
      <c r="V33" s="337">
        <f t="shared" si="0"/>
        <v>142786.92000000001</v>
      </c>
    </row>
    <row r="34" spans="1:22" ht="15.75" thickBot="1">
      <c r="A34" s="9" t="s">
        <v>34</v>
      </c>
      <c r="B34" s="335"/>
      <c r="C34" s="335"/>
      <c r="D34" s="335"/>
      <c r="E34" s="335"/>
      <c r="F34" s="335"/>
      <c r="G34" s="335"/>
      <c r="H34" s="335"/>
      <c r="I34" s="335"/>
      <c r="J34" s="335"/>
      <c r="K34" s="9" t="s">
        <v>32</v>
      </c>
      <c r="L34" s="337">
        <v>38604.22</v>
      </c>
      <c r="M34" s="337"/>
      <c r="N34" s="337"/>
      <c r="O34" s="338"/>
      <c r="P34" s="338"/>
      <c r="Q34" s="338"/>
      <c r="R34" s="338"/>
      <c r="S34" s="338"/>
      <c r="T34" s="338"/>
      <c r="U34" s="338"/>
      <c r="V34" s="337">
        <f t="shared" si="0"/>
        <v>38604.22</v>
      </c>
    </row>
    <row r="35" spans="1:22" ht="15.75" thickBot="1">
      <c r="A35" s="9" t="s">
        <v>34</v>
      </c>
      <c r="B35" s="335"/>
      <c r="C35" s="335"/>
      <c r="D35" s="335"/>
      <c r="E35" s="335"/>
      <c r="F35" s="335"/>
      <c r="G35" s="335"/>
      <c r="H35" s="335"/>
      <c r="I35" s="335"/>
      <c r="J35" s="335"/>
      <c r="K35" s="9" t="s">
        <v>31</v>
      </c>
      <c r="L35" s="337">
        <v>48224.83</v>
      </c>
      <c r="M35" s="337"/>
      <c r="N35" s="337"/>
      <c r="O35" s="338"/>
      <c r="P35" s="338"/>
      <c r="Q35" s="338"/>
      <c r="R35" s="338"/>
      <c r="S35" s="338"/>
      <c r="T35" s="338"/>
      <c r="U35" s="338"/>
      <c r="V35" s="337">
        <f t="shared" si="0"/>
        <v>48224.83</v>
      </c>
    </row>
    <row r="36" spans="1:22" ht="15.75" thickBot="1">
      <c r="A36" s="9" t="s">
        <v>35</v>
      </c>
      <c r="B36" s="335">
        <v>3831622.97</v>
      </c>
      <c r="C36" s="335">
        <v>3831622.97</v>
      </c>
      <c r="D36" s="335">
        <v>141514.53</v>
      </c>
      <c r="E36" s="345">
        <v>784121.36</v>
      </c>
      <c r="F36" s="335"/>
      <c r="G36" s="335">
        <v>3709815.8</v>
      </c>
      <c r="H36" s="335">
        <v>676830.91</v>
      </c>
      <c r="I36" s="335"/>
      <c r="J36" s="335">
        <v>46091.05</v>
      </c>
      <c r="K36" s="16">
        <v>45505</v>
      </c>
      <c r="L36" s="350">
        <v>3608301.27</v>
      </c>
      <c r="M36" s="337">
        <v>688583.81</v>
      </c>
      <c r="N36" s="337"/>
      <c r="O36" s="338"/>
      <c r="P36" s="338"/>
      <c r="Q36" s="338"/>
      <c r="R36" s="338"/>
      <c r="S36" s="338"/>
      <c r="T36" s="338"/>
      <c r="U36" s="338"/>
      <c r="V36" s="337">
        <f t="shared" si="0"/>
        <v>4296885.08</v>
      </c>
    </row>
    <row r="37" spans="1:22" ht="15.75" thickBot="1">
      <c r="A37" s="9" t="s">
        <v>35</v>
      </c>
      <c r="B37" s="335"/>
      <c r="C37" s="335"/>
      <c r="D37" s="335"/>
      <c r="E37" s="335"/>
      <c r="F37" s="335"/>
      <c r="G37" s="335"/>
      <c r="H37" s="335"/>
      <c r="I37" s="335"/>
      <c r="J37" s="335"/>
      <c r="K37" s="16">
        <v>45474</v>
      </c>
      <c r="L37" s="350">
        <v>141514.53</v>
      </c>
      <c r="M37" s="337"/>
      <c r="N37" s="337"/>
      <c r="O37" s="338"/>
      <c r="P37" s="338"/>
      <c r="Q37" s="338"/>
      <c r="R37" s="338"/>
      <c r="S37" s="338"/>
      <c r="T37" s="338"/>
      <c r="U37" s="338"/>
      <c r="V37" s="337">
        <f t="shared" si="0"/>
        <v>141514.53</v>
      </c>
    </row>
    <row r="38" spans="1:22" ht="15.75" thickBot="1">
      <c r="A38" s="9" t="s">
        <v>36</v>
      </c>
      <c r="B38" s="335">
        <v>3831622.97</v>
      </c>
      <c r="C38" s="335">
        <v>3831622.97</v>
      </c>
      <c r="D38" s="345">
        <v>143321.70000000001</v>
      </c>
      <c r="E38" s="345">
        <v>425962.78</v>
      </c>
      <c r="F38" s="335"/>
      <c r="G38" s="345">
        <v>143321.70000000001</v>
      </c>
      <c r="H38" s="345">
        <v>577580.06000000006</v>
      </c>
      <c r="I38" s="335"/>
      <c r="J38" s="335">
        <v>31432.699999999997</v>
      </c>
      <c r="K38" s="9" t="s">
        <v>35</v>
      </c>
      <c r="L38" s="336">
        <v>143321.70000000001</v>
      </c>
      <c r="M38" s="337"/>
      <c r="N38" s="338"/>
      <c r="O38" s="338"/>
      <c r="P38" s="338"/>
      <c r="Q38" s="338"/>
      <c r="R38" s="338"/>
      <c r="S38" s="338"/>
      <c r="T38" s="338"/>
      <c r="U38" s="338"/>
      <c r="V38" s="337">
        <f t="shared" si="0"/>
        <v>143321.70000000001</v>
      </c>
    </row>
    <row r="39" spans="1:22" ht="15.75" thickBot="1">
      <c r="A39" s="9" t="s">
        <v>36</v>
      </c>
      <c r="B39" s="335"/>
      <c r="C39" s="335"/>
      <c r="D39" s="345"/>
      <c r="E39" s="345"/>
      <c r="F39" s="335"/>
      <c r="G39" s="345"/>
      <c r="H39" s="345"/>
      <c r="I39" s="335"/>
      <c r="J39" s="335"/>
      <c r="K39" s="9" t="s">
        <v>36</v>
      </c>
      <c r="L39" s="336">
        <v>3568301.27</v>
      </c>
      <c r="M39" s="336">
        <v>577821.16</v>
      </c>
      <c r="N39" s="338"/>
      <c r="O39" s="338"/>
      <c r="P39" s="338"/>
      <c r="Q39" s="338"/>
      <c r="R39" s="338"/>
      <c r="S39" s="338"/>
      <c r="T39" s="338"/>
      <c r="U39" s="338"/>
      <c r="V39" s="337">
        <f t="shared" si="0"/>
        <v>4146122.43</v>
      </c>
    </row>
    <row r="40" spans="1:22" ht="15.75" thickBot="1">
      <c r="A40" s="9" t="s">
        <v>37</v>
      </c>
      <c r="B40" s="335">
        <v>3830617.97</v>
      </c>
      <c r="C40" s="335">
        <v>3830617.97</v>
      </c>
      <c r="D40" s="345">
        <v>7157271.5600000005</v>
      </c>
      <c r="E40" s="345">
        <v>3729.2700000000004</v>
      </c>
      <c r="F40" s="335"/>
      <c r="G40" s="345">
        <v>5064729.6400000006</v>
      </c>
      <c r="H40" s="345">
        <v>8117.27</v>
      </c>
      <c r="I40" s="335"/>
      <c r="J40" s="335">
        <v>47932.549999999988</v>
      </c>
      <c r="K40" s="9" t="s">
        <v>37</v>
      </c>
      <c r="L40" s="336">
        <v>3568301.27</v>
      </c>
      <c r="M40" s="336">
        <v>8117.27</v>
      </c>
      <c r="N40" s="338"/>
      <c r="O40" s="338"/>
      <c r="P40" s="338"/>
      <c r="Q40" s="338"/>
      <c r="R40" s="338"/>
      <c r="S40" s="338"/>
      <c r="T40" s="338"/>
      <c r="U40" s="338"/>
      <c r="V40" s="337">
        <f t="shared" si="0"/>
        <v>3576418.54</v>
      </c>
    </row>
    <row r="41" spans="1:22" ht="15.75" thickBot="1">
      <c r="A41" s="9" t="s">
        <v>37</v>
      </c>
      <c r="B41" s="335"/>
      <c r="C41" s="335"/>
      <c r="D41" s="345"/>
      <c r="E41" s="345"/>
      <c r="F41" s="335"/>
      <c r="G41" s="345"/>
      <c r="H41" s="345"/>
      <c r="I41" s="335"/>
      <c r="J41" s="335"/>
      <c r="K41" s="315" t="s">
        <v>28</v>
      </c>
      <c r="L41" s="336">
        <v>118812.36</v>
      </c>
      <c r="M41" s="336"/>
      <c r="N41" s="338"/>
      <c r="O41" s="338"/>
      <c r="P41" s="338"/>
      <c r="Q41" s="338"/>
      <c r="R41" s="338"/>
      <c r="S41" s="338"/>
      <c r="T41" s="338"/>
      <c r="U41" s="338"/>
      <c r="V41" s="337">
        <f t="shared" si="0"/>
        <v>118812.36</v>
      </c>
    </row>
    <row r="42" spans="1:22" ht="15.75" thickBot="1">
      <c r="A42" s="9" t="s">
        <v>37</v>
      </c>
      <c r="B42" s="335"/>
      <c r="C42" s="335"/>
      <c r="D42" s="345"/>
      <c r="E42" s="345"/>
      <c r="F42" s="335"/>
      <c r="G42" s="345"/>
      <c r="H42" s="345"/>
      <c r="I42" s="335"/>
      <c r="J42" s="335"/>
      <c r="K42" s="315" t="s">
        <v>29</v>
      </c>
      <c r="L42" s="336">
        <v>121209.75</v>
      </c>
      <c r="M42" s="336"/>
      <c r="N42" s="338"/>
      <c r="O42" s="338"/>
      <c r="P42" s="338"/>
      <c r="Q42" s="338"/>
      <c r="R42" s="338"/>
      <c r="S42" s="338"/>
      <c r="T42" s="338"/>
      <c r="U42" s="338"/>
      <c r="V42" s="337">
        <f t="shared" si="0"/>
        <v>121209.75</v>
      </c>
    </row>
    <row r="43" spans="1:22" ht="15.75" thickBot="1">
      <c r="A43" s="9" t="s">
        <v>37</v>
      </c>
      <c r="B43" s="335"/>
      <c r="C43" s="335"/>
      <c r="D43" s="345"/>
      <c r="E43" s="345"/>
      <c r="F43" s="335"/>
      <c r="G43" s="345"/>
      <c r="H43" s="345"/>
      <c r="I43" s="335"/>
      <c r="J43" s="335"/>
      <c r="K43" s="315" t="s">
        <v>30</v>
      </c>
      <c r="L43" s="336">
        <v>118959.75</v>
      </c>
      <c r="M43" s="336"/>
      <c r="N43" s="338"/>
      <c r="O43" s="338"/>
      <c r="P43" s="338"/>
      <c r="Q43" s="338"/>
      <c r="R43" s="338"/>
      <c r="S43" s="338"/>
      <c r="T43" s="338"/>
      <c r="U43" s="338"/>
      <c r="V43" s="337">
        <f t="shared" si="0"/>
        <v>118959.75</v>
      </c>
    </row>
    <row r="44" spans="1:22" ht="15.75" thickBot="1">
      <c r="A44" s="9" t="s">
        <v>37</v>
      </c>
      <c r="B44" s="335"/>
      <c r="C44" s="335"/>
      <c r="D44" s="345"/>
      <c r="E44" s="345"/>
      <c r="F44" s="335"/>
      <c r="G44" s="345"/>
      <c r="H44" s="345"/>
      <c r="I44" s="335"/>
      <c r="J44" s="335"/>
      <c r="K44" s="315" t="s">
        <v>31</v>
      </c>
      <c r="L44" s="336">
        <v>138969.09</v>
      </c>
      <c r="M44" s="336"/>
      <c r="N44" s="338"/>
      <c r="O44" s="338"/>
      <c r="P44" s="338"/>
      <c r="Q44" s="338"/>
      <c r="R44" s="338"/>
      <c r="S44" s="338"/>
      <c r="T44" s="338"/>
      <c r="U44" s="338"/>
      <c r="V44" s="337">
        <f t="shared" si="0"/>
        <v>138969.09</v>
      </c>
    </row>
    <row r="45" spans="1:22" ht="15.75" thickBot="1">
      <c r="A45" s="9" t="s">
        <v>37</v>
      </c>
      <c r="B45" s="335"/>
      <c r="C45" s="335"/>
      <c r="D45" s="345"/>
      <c r="E45" s="345"/>
      <c r="F45" s="335"/>
      <c r="G45" s="345"/>
      <c r="H45" s="345"/>
      <c r="I45" s="335"/>
      <c r="J45" s="335"/>
      <c r="K45" s="307" t="s">
        <v>33</v>
      </c>
      <c r="L45" s="336">
        <v>37312.5</v>
      </c>
      <c r="M45" s="336"/>
      <c r="N45" s="338"/>
      <c r="O45" s="338"/>
      <c r="P45" s="338"/>
      <c r="Q45" s="338"/>
      <c r="R45" s="338"/>
      <c r="S45" s="338"/>
      <c r="T45" s="338"/>
      <c r="U45" s="338"/>
      <c r="V45" s="337">
        <f t="shared" si="0"/>
        <v>37312.5</v>
      </c>
    </row>
    <row r="46" spans="1:22" ht="15.75" thickBot="1">
      <c r="A46" s="9" t="s">
        <v>37</v>
      </c>
      <c r="B46" s="335"/>
      <c r="C46" s="335"/>
      <c r="D46" s="345"/>
      <c r="E46" s="345"/>
      <c r="F46" s="335"/>
      <c r="G46" s="345"/>
      <c r="H46" s="345"/>
      <c r="I46" s="335"/>
      <c r="J46" s="335"/>
      <c r="K46" s="307" t="s">
        <v>34</v>
      </c>
      <c r="L46" s="336">
        <v>43330.64</v>
      </c>
      <c r="M46" s="336"/>
      <c r="N46" s="338"/>
      <c r="O46" s="338"/>
      <c r="P46" s="338"/>
      <c r="Q46" s="338"/>
      <c r="R46" s="338"/>
      <c r="S46" s="338"/>
      <c r="T46" s="338"/>
      <c r="U46" s="338"/>
      <c r="V46" s="337">
        <f t="shared" si="0"/>
        <v>43330.64</v>
      </c>
    </row>
    <row r="47" spans="1:22" ht="15.75" thickBot="1">
      <c r="A47" s="9" t="s">
        <v>37</v>
      </c>
      <c r="B47" s="335"/>
      <c r="C47" s="335"/>
      <c r="D47" s="345"/>
      <c r="E47" s="345"/>
      <c r="F47" s="335"/>
      <c r="G47" s="345"/>
      <c r="H47" s="345"/>
      <c r="I47" s="335"/>
      <c r="J47" s="335"/>
      <c r="K47" s="307" t="s">
        <v>35</v>
      </c>
      <c r="L47" s="336">
        <v>33908.949999999997</v>
      </c>
      <c r="M47" s="336"/>
      <c r="N47" s="338"/>
      <c r="O47" s="338"/>
      <c r="P47" s="338"/>
      <c r="Q47" s="338"/>
      <c r="R47" s="338"/>
      <c r="S47" s="338"/>
      <c r="T47" s="338"/>
      <c r="U47" s="338"/>
      <c r="V47" s="337">
        <f t="shared" si="0"/>
        <v>33908.949999999997</v>
      </c>
    </row>
    <row r="48" spans="1:22" ht="15.75" thickBot="1">
      <c r="A48" s="9" t="s">
        <v>37</v>
      </c>
      <c r="B48" s="335"/>
      <c r="C48" s="335"/>
      <c r="D48" s="345"/>
      <c r="E48" s="345"/>
      <c r="F48" s="335"/>
      <c r="G48" s="345"/>
      <c r="H48" s="345"/>
      <c r="I48" s="335"/>
      <c r="J48" s="335"/>
      <c r="K48" s="307" t="s">
        <v>36</v>
      </c>
      <c r="L48" s="336">
        <v>143321.70000000001</v>
      </c>
      <c r="M48" s="336"/>
      <c r="N48" s="338"/>
      <c r="O48" s="338"/>
      <c r="P48" s="338"/>
      <c r="Q48" s="338"/>
      <c r="R48" s="338"/>
      <c r="S48" s="338"/>
      <c r="T48" s="338"/>
      <c r="U48" s="338"/>
      <c r="V48" s="337">
        <f t="shared" si="0"/>
        <v>143321.70000000001</v>
      </c>
    </row>
    <row r="49" spans="1:22" ht="15.75" thickBot="1">
      <c r="A49" s="9" t="s">
        <v>38</v>
      </c>
      <c r="B49" s="345">
        <v>3688301.2696666671</v>
      </c>
      <c r="C49" s="345">
        <v>3688301.2696666671</v>
      </c>
      <c r="D49" s="345"/>
      <c r="E49" s="345"/>
      <c r="F49" s="335"/>
      <c r="G49" s="345"/>
      <c r="H49" s="345"/>
      <c r="I49" s="335"/>
      <c r="J49" s="335"/>
      <c r="K49" s="16"/>
      <c r="L49" s="336"/>
      <c r="M49" s="338"/>
      <c r="N49" s="338"/>
      <c r="O49" s="338"/>
      <c r="P49" s="338"/>
      <c r="Q49" s="338"/>
      <c r="R49" s="338"/>
      <c r="S49" s="338"/>
      <c r="T49" s="338"/>
      <c r="U49" s="338"/>
      <c r="V49" s="337">
        <f t="shared" si="0"/>
        <v>0</v>
      </c>
    </row>
    <row r="50" spans="1:22" ht="15.75" thickBot="1">
      <c r="A50" s="17" t="s">
        <v>39</v>
      </c>
      <c r="B50" s="335">
        <v>3688301.27</v>
      </c>
      <c r="C50" s="335">
        <v>3688301.27</v>
      </c>
      <c r="D50" s="337"/>
      <c r="E50" s="346"/>
      <c r="F50" s="347"/>
      <c r="G50" s="348"/>
      <c r="H50" s="347"/>
      <c r="I50" s="347"/>
      <c r="J50" s="348"/>
      <c r="K50" s="16"/>
      <c r="L50" s="348"/>
      <c r="M50" s="347"/>
      <c r="N50" s="347"/>
      <c r="O50" s="347"/>
      <c r="P50" s="347"/>
      <c r="Q50" s="347"/>
      <c r="R50" s="347"/>
      <c r="S50" s="347"/>
      <c r="T50" s="347"/>
      <c r="U50" s="347"/>
      <c r="V50" s="337">
        <f t="shared" si="0"/>
        <v>0</v>
      </c>
    </row>
    <row r="51" spans="1:22" ht="15.75" thickBot="1">
      <c r="A51" s="18"/>
      <c r="B51" s="19">
        <f t="shared" ref="B51:J51" si="1">SUM(B22:B50)</f>
        <v>45607989.659666665</v>
      </c>
      <c r="C51" s="19">
        <f t="shared" si="1"/>
        <v>45607989.659666665</v>
      </c>
      <c r="D51" s="19">
        <f t="shared" si="1"/>
        <v>45053128.570000008</v>
      </c>
      <c r="E51" s="19">
        <f t="shared" si="1"/>
        <v>1726140.9400000002</v>
      </c>
      <c r="F51" s="19">
        <f t="shared" si="1"/>
        <v>0</v>
      </c>
      <c r="G51" s="19">
        <f t="shared" si="1"/>
        <v>38198562.359999999</v>
      </c>
      <c r="H51" s="19">
        <f t="shared" si="1"/>
        <v>1709216.1400000001</v>
      </c>
      <c r="I51" s="19">
        <f t="shared" si="1"/>
        <v>0</v>
      </c>
      <c r="J51" s="19">
        <f t="shared" si="1"/>
        <v>470476.94</v>
      </c>
      <c r="K51" s="19"/>
      <c r="L51" s="19">
        <f t="shared" ref="L51:V51" si="2">SUM(L22:L50)</f>
        <v>37457958.730000012</v>
      </c>
      <c r="M51" s="19">
        <f t="shared" si="2"/>
        <v>1721210.1400000001</v>
      </c>
      <c r="N51" s="19">
        <f t="shared" si="2"/>
        <v>0</v>
      </c>
      <c r="O51" s="19">
        <f t="shared" si="2"/>
        <v>0</v>
      </c>
      <c r="P51" s="19">
        <f t="shared" si="2"/>
        <v>0</v>
      </c>
      <c r="Q51" s="19">
        <f t="shared" si="2"/>
        <v>0</v>
      </c>
      <c r="R51" s="19">
        <f t="shared" si="2"/>
        <v>88603.12</v>
      </c>
      <c r="S51" s="19">
        <f t="shared" si="2"/>
        <v>0</v>
      </c>
      <c r="T51" s="19">
        <f t="shared" si="2"/>
        <v>119937.36</v>
      </c>
      <c r="U51" s="19">
        <f t="shared" si="2"/>
        <v>0</v>
      </c>
      <c r="V51" s="19">
        <f t="shared" si="2"/>
        <v>39387709.350000009</v>
      </c>
    </row>
    <row r="52" spans="1:22">
      <c r="A52" s="20"/>
      <c r="B52" s="20"/>
      <c r="C52" s="21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2" ht="45.75" customHeight="1">
      <c r="A53" s="377" t="s">
        <v>40</v>
      </c>
      <c r="B53" s="377"/>
      <c r="C53" s="377"/>
      <c r="D53" s="377"/>
      <c r="E53" s="377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 ht="12.75" customHeight="1">
      <c r="A54" s="378" t="s">
        <v>41</v>
      </c>
      <c r="B54" s="378"/>
      <c r="C54" s="378"/>
      <c r="D54" s="378"/>
      <c r="E54" s="378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 ht="32.25" customHeight="1">
      <c r="A55" s="379" t="s">
        <v>42</v>
      </c>
      <c r="B55" s="379"/>
      <c r="C55" s="379"/>
      <c r="D55" s="379"/>
      <c r="E55" s="379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 ht="12.75" customHeight="1">
      <c r="A56" s="379" t="s">
        <v>43</v>
      </c>
      <c r="B56" s="379"/>
      <c r="C56" s="379"/>
      <c r="D56" s="379"/>
      <c r="E56" s="379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 ht="12.75" customHeight="1">
      <c r="A57" s="379" t="s">
        <v>44</v>
      </c>
      <c r="B57" s="379"/>
      <c r="C57" s="379"/>
      <c r="D57" s="379"/>
      <c r="E57" s="379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 ht="12.75" customHeight="1">
      <c r="A58" s="379" t="s">
        <v>45</v>
      </c>
      <c r="B58" s="379"/>
      <c r="C58" s="379"/>
      <c r="D58" s="379"/>
      <c r="E58" s="379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 ht="12.75" customHeight="1">
      <c r="A59" s="379" t="s">
        <v>46</v>
      </c>
      <c r="B59" s="379"/>
      <c r="C59" s="379"/>
      <c r="D59" s="379"/>
      <c r="E59" s="379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1:22">
      <c r="A60" s="20"/>
      <c r="B60" s="20"/>
      <c r="C60" s="21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2" ht="12.75" customHeight="1">
      <c r="A61" s="377" t="s">
        <v>47</v>
      </c>
      <c r="B61" s="377"/>
      <c r="C61" s="377"/>
      <c r="D61" s="377"/>
      <c r="E61" s="377"/>
      <c r="F61" s="377"/>
      <c r="G61" s="377"/>
      <c r="H61" s="377"/>
      <c r="I61" s="377"/>
      <c r="J61" s="377"/>
      <c r="K61" s="377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 ht="57" customHeight="1">
      <c r="A62" s="378" t="s">
        <v>41</v>
      </c>
      <c r="B62" s="378"/>
      <c r="C62" s="378"/>
      <c r="D62" s="378"/>
      <c r="E62" s="378"/>
      <c r="F62" s="23" t="s">
        <v>48</v>
      </c>
      <c r="G62" s="23" t="s">
        <v>49</v>
      </c>
      <c r="H62" s="23" t="s">
        <v>50</v>
      </c>
      <c r="I62" s="23" t="s">
        <v>51</v>
      </c>
      <c r="J62" s="23" t="s">
        <v>52</v>
      </c>
      <c r="K62" s="23" t="s">
        <v>53</v>
      </c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 ht="39.75" customHeight="1">
      <c r="A63" s="379" t="s">
        <v>54</v>
      </c>
      <c r="B63" s="379"/>
      <c r="C63" s="379"/>
      <c r="D63" s="379"/>
      <c r="E63" s="379"/>
      <c r="F63" s="48">
        <v>7615.79</v>
      </c>
      <c r="G63" s="27" t="s">
        <v>106</v>
      </c>
      <c r="H63" s="28">
        <v>201800010008207</v>
      </c>
      <c r="I63" s="29">
        <v>45293</v>
      </c>
      <c r="J63" s="29">
        <v>45293</v>
      </c>
      <c r="K63" s="24" t="s">
        <v>75</v>
      </c>
      <c r="L63" s="20"/>
      <c r="M63" s="20"/>
      <c r="N63" s="20"/>
      <c r="O63" s="20"/>
      <c r="P63" s="25"/>
      <c r="Q63" s="20"/>
      <c r="R63" s="20"/>
      <c r="S63" s="20"/>
      <c r="T63" s="20"/>
      <c r="U63" s="20"/>
      <c r="V63" s="20"/>
    </row>
    <row r="64" spans="1:22" ht="38.25" customHeight="1">
      <c r="A64" s="379" t="s">
        <v>54</v>
      </c>
      <c r="B64" s="379"/>
      <c r="C64" s="379"/>
      <c r="D64" s="379"/>
      <c r="E64" s="379"/>
      <c r="F64" s="48">
        <v>7638.13</v>
      </c>
      <c r="G64" s="27" t="s">
        <v>106</v>
      </c>
      <c r="H64" s="28">
        <v>201800010008207</v>
      </c>
      <c r="I64" s="29">
        <v>45325</v>
      </c>
      <c r="J64" s="29">
        <v>45325</v>
      </c>
      <c r="K64" s="24" t="s">
        <v>75</v>
      </c>
      <c r="L64" s="20"/>
      <c r="M64" s="20"/>
      <c r="N64" s="20"/>
      <c r="O64" s="20"/>
      <c r="P64" s="25"/>
      <c r="Q64" s="20"/>
      <c r="R64" s="20"/>
      <c r="S64" s="20"/>
      <c r="T64" s="20"/>
      <c r="U64" s="20"/>
      <c r="V64" s="20"/>
    </row>
    <row r="65" spans="1:22" ht="38.25" customHeight="1">
      <c r="A65" s="379" t="s">
        <v>54</v>
      </c>
      <c r="B65" s="379"/>
      <c r="C65" s="379"/>
      <c r="D65" s="379"/>
      <c r="E65" s="379"/>
      <c r="F65" s="48">
        <v>10466.18</v>
      </c>
      <c r="G65" s="27" t="s">
        <v>106</v>
      </c>
      <c r="H65" s="28">
        <v>201800010008207</v>
      </c>
      <c r="I65" s="29">
        <v>45354</v>
      </c>
      <c r="J65" s="29">
        <v>45354</v>
      </c>
      <c r="K65" s="24" t="s">
        <v>75</v>
      </c>
      <c r="L65" s="20"/>
      <c r="M65" s="20"/>
      <c r="N65" s="20"/>
      <c r="O65" s="20"/>
      <c r="P65" s="25"/>
      <c r="Q65" s="20"/>
      <c r="R65" s="20"/>
      <c r="S65" s="20"/>
      <c r="T65" s="20"/>
      <c r="U65" s="20"/>
      <c r="V65" s="20"/>
    </row>
    <row r="66" spans="1:22" ht="38.25" customHeight="1">
      <c r="A66" s="379" t="s">
        <v>54</v>
      </c>
      <c r="B66" s="379"/>
      <c r="C66" s="379"/>
      <c r="D66" s="379"/>
      <c r="E66" s="379"/>
      <c r="F66" s="48">
        <v>10469.120000000001</v>
      </c>
      <c r="G66" s="27" t="s">
        <v>106</v>
      </c>
      <c r="H66" s="28">
        <v>202100010024770</v>
      </c>
      <c r="I66" s="87">
        <v>45384</v>
      </c>
      <c r="J66" s="87">
        <v>45384</v>
      </c>
      <c r="K66" s="24" t="s">
        <v>75</v>
      </c>
      <c r="L66" s="20"/>
      <c r="M66" s="20"/>
      <c r="N66" s="20"/>
      <c r="O66" s="20"/>
      <c r="P66" s="25"/>
      <c r="Q66" s="20"/>
      <c r="R66" s="20"/>
      <c r="S66" s="20"/>
      <c r="T66" s="20"/>
      <c r="U66" s="20"/>
      <c r="V66" s="20"/>
    </row>
    <row r="67" spans="1:22" ht="38.25" customHeight="1">
      <c r="A67" s="379" t="s">
        <v>54</v>
      </c>
      <c r="B67" s="379"/>
      <c r="C67" s="379"/>
      <c r="D67" s="379"/>
      <c r="E67" s="379"/>
      <c r="F67" s="48">
        <v>10495.74</v>
      </c>
      <c r="G67" s="27" t="s">
        <v>106</v>
      </c>
      <c r="H67" s="28">
        <v>202100010024770</v>
      </c>
      <c r="I67" s="29">
        <v>45415</v>
      </c>
      <c r="J67" s="29">
        <v>45415</v>
      </c>
      <c r="K67" s="24" t="s">
        <v>75</v>
      </c>
      <c r="L67" s="20"/>
      <c r="M67" s="20"/>
      <c r="N67" s="20"/>
      <c r="O67" s="20"/>
      <c r="P67" s="25"/>
      <c r="Q67" s="20"/>
      <c r="R67" s="20"/>
      <c r="S67" s="20"/>
      <c r="T67" s="20"/>
      <c r="U67" s="20"/>
      <c r="V67" s="20"/>
    </row>
    <row r="68" spans="1:22" ht="38.25" customHeight="1">
      <c r="A68" s="379" t="s">
        <v>54</v>
      </c>
      <c r="B68" s="379"/>
      <c r="C68" s="379"/>
      <c r="D68" s="379"/>
      <c r="E68" s="379"/>
      <c r="F68" s="48">
        <v>10473.200000000001</v>
      </c>
      <c r="G68" s="27" t="s">
        <v>106</v>
      </c>
      <c r="H68" s="28">
        <v>202100010024770</v>
      </c>
      <c r="I68" s="29">
        <v>45444</v>
      </c>
      <c r="J68" s="29">
        <v>45444</v>
      </c>
      <c r="K68" s="276" t="s">
        <v>254</v>
      </c>
      <c r="L68" s="20"/>
      <c r="M68" s="20"/>
      <c r="N68" s="20"/>
      <c r="O68" s="20"/>
      <c r="P68" s="25"/>
      <c r="Q68" s="20"/>
      <c r="R68" s="20"/>
      <c r="S68" s="20"/>
      <c r="T68" s="20"/>
      <c r="U68" s="20"/>
      <c r="V68" s="20"/>
    </row>
    <row r="69" spans="1:22" ht="38.25" customHeight="1">
      <c r="A69" s="379" t="s">
        <v>54</v>
      </c>
      <c r="B69" s="379"/>
      <c r="C69" s="379"/>
      <c r="D69" s="379"/>
      <c r="E69" s="379"/>
      <c r="F69" s="50">
        <v>10513.13</v>
      </c>
      <c r="G69" s="27" t="s">
        <v>106</v>
      </c>
      <c r="H69" s="28">
        <v>202100010024770</v>
      </c>
      <c r="I69" s="29">
        <v>45475</v>
      </c>
      <c r="J69" s="29">
        <v>45475</v>
      </c>
      <c r="K69" s="276" t="s">
        <v>254</v>
      </c>
      <c r="L69" s="20"/>
      <c r="M69" s="20"/>
      <c r="N69" s="20"/>
      <c r="O69" s="20"/>
      <c r="P69" s="25"/>
      <c r="Q69" s="20"/>
      <c r="R69" s="20"/>
      <c r="S69" s="20"/>
      <c r="T69" s="20"/>
      <c r="U69" s="20"/>
      <c r="V69" s="20"/>
    </row>
    <row r="70" spans="1:22" ht="38.25" customHeight="1">
      <c r="A70" s="379" t="s">
        <v>74</v>
      </c>
      <c r="B70" s="379"/>
      <c r="C70" s="379"/>
      <c r="D70" s="379"/>
      <c r="E70" s="379"/>
      <c r="F70" s="50">
        <v>16623.41</v>
      </c>
      <c r="G70" s="27" t="s">
        <v>106</v>
      </c>
      <c r="H70" s="28">
        <v>202100010024770</v>
      </c>
      <c r="I70" s="29">
        <v>45505</v>
      </c>
      <c r="J70" s="29">
        <v>45505</v>
      </c>
      <c r="K70" s="317" t="s">
        <v>279</v>
      </c>
      <c r="L70" s="20"/>
      <c r="M70" s="20"/>
      <c r="N70" s="20"/>
      <c r="O70" s="20"/>
      <c r="P70" s="25"/>
      <c r="Q70" s="20"/>
      <c r="R70" s="20"/>
      <c r="S70" s="20"/>
      <c r="T70" s="20"/>
      <c r="U70" s="20"/>
      <c r="V70" s="20"/>
    </row>
    <row r="71" spans="1:22" ht="13.5" hidden="1" customHeight="1">
      <c r="A71" s="379" t="s">
        <v>55</v>
      </c>
      <c r="B71" s="379"/>
      <c r="C71" s="379"/>
      <c r="D71" s="379"/>
      <c r="E71" s="379"/>
      <c r="F71" s="88"/>
      <c r="G71" s="24"/>
      <c r="H71" s="24"/>
      <c r="I71" s="85"/>
      <c r="J71" s="85"/>
      <c r="K71" s="24"/>
      <c r="L71" s="20"/>
      <c r="M71" s="20"/>
      <c r="N71" s="20"/>
      <c r="O71" s="20"/>
      <c r="P71" s="25"/>
      <c r="Q71" s="20"/>
      <c r="R71" s="20"/>
      <c r="S71" s="20"/>
      <c r="T71" s="20"/>
      <c r="U71" s="20"/>
      <c r="V71" s="20"/>
    </row>
    <row r="72" spans="1:22" ht="39.75" customHeight="1">
      <c r="A72" s="379" t="s">
        <v>57</v>
      </c>
      <c r="B72" s="379"/>
      <c r="C72" s="379"/>
      <c r="D72" s="379"/>
      <c r="E72" s="379"/>
      <c r="F72" s="48">
        <v>42753.88</v>
      </c>
      <c r="G72" s="27" t="s">
        <v>58</v>
      </c>
      <c r="H72" s="28">
        <v>201800010008207</v>
      </c>
      <c r="I72" s="29">
        <v>45293</v>
      </c>
      <c r="J72" s="29">
        <v>45293</v>
      </c>
      <c r="K72" s="24" t="s">
        <v>59</v>
      </c>
      <c r="L72" s="20"/>
      <c r="M72" s="20"/>
      <c r="N72" s="20"/>
      <c r="O72" s="20"/>
      <c r="P72" s="25"/>
      <c r="Q72" s="20"/>
      <c r="R72" s="20"/>
      <c r="S72" s="20"/>
      <c r="T72" s="20"/>
      <c r="U72" s="20"/>
      <c r="V72" s="20"/>
    </row>
    <row r="73" spans="1:22" ht="39.75" customHeight="1">
      <c r="A73" s="379" t="s">
        <v>57</v>
      </c>
      <c r="B73" s="379"/>
      <c r="C73" s="379"/>
      <c r="D73" s="379"/>
      <c r="E73" s="379"/>
      <c r="F73" s="48">
        <v>44446.559999999998</v>
      </c>
      <c r="G73" s="27" t="s">
        <v>58</v>
      </c>
      <c r="H73" s="28">
        <v>201800010008207</v>
      </c>
      <c r="I73" s="29">
        <v>45325</v>
      </c>
      <c r="J73" s="29">
        <v>45325</v>
      </c>
      <c r="K73" s="24" t="s">
        <v>59</v>
      </c>
      <c r="L73" s="20"/>
      <c r="M73" s="20"/>
      <c r="N73" s="20"/>
      <c r="O73" s="20"/>
      <c r="P73" s="25"/>
      <c r="Q73" s="20"/>
      <c r="R73" s="20"/>
      <c r="S73" s="20"/>
      <c r="T73" s="20"/>
      <c r="U73" s="20"/>
      <c r="V73" s="20"/>
    </row>
    <row r="74" spans="1:22" ht="39.75" customHeight="1">
      <c r="A74" s="379" t="s">
        <v>57</v>
      </c>
      <c r="B74" s="379"/>
      <c r="C74" s="379"/>
      <c r="D74" s="379"/>
      <c r="E74" s="379"/>
      <c r="F74" s="48">
        <v>39572.29</v>
      </c>
      <c r="G74" s="27" t="s">
        <v>58</v>
      </c>
      <c r="H74" s="28">
        <v>201800010008207</v>
      </c>
      <c r="I74" s="29">
        <v>45354</v>
      </c>
      <c r="J74" s="29">
        <v>45354</v>
      </c>
      <c r="K74" s="24" t="s">
        <v>59</v>
      </c>
      <c r="L74" s="20"/>
      <c r="M74" s="20"/>
      <c r="N74" s="20"/>
      <c r="O74" s="20"/>
      <c r="P74" s="25"/>
      <c r="Q74" s="20"/>
      <c r="R74" s="20"/>
      <c r="S74" s="20"/>
      <c r="T74" s="20"/>
      <c r="U74" s="20"/>
      <c r="V74" s="20"/>
    </row>
    <row r="75" spans="1:22" ht="39.75" customHeight="1">
      <c r="A75" s="379" t="s">
        <v>57</v>
      </c>
      <c r="B75" s="379"/>
      <c r="C75" s="379"/>
      <c r="D75" s="379"/>
      <c r="E75" s="379"/>
      <c r="F75" s="48">
        <v>41306.050000000003</v>
      </c>
      <c r="G75" s="27" t="s">
        <v>58</v>
      </c>
      <c r="H75" s="28">
        <v>201700010019675</v>
      </c>
      <c r="I75" s="29">
        <v>45384</v>
      </c>
      <c r="J75" s="29">
        <v>45384</v>
      </c>
      <c r="K75" s="24" t="s">
        <v>59</v>
      </c>
      <c r="L75" s="20"/>
      <c r="M75" s="20"/>
      <c r="N75" s="20"/>
      <c r="O75" s="20"/>
      <c r="P75" s="25"/>
      <c r="Q75" s="20"/>
      <c r="R75" s="20"/>
      <c r="S75" s="20"/>
      <c r="T75" s="20"/>
      <c r="U75" s="20"/>
      <c r="V75" s="20"/>
    </row>
    <row r="76" spans="1:22" ht="39.75" customHeight="1">
      <c r="A76" s="379" t="s">
        <v>57</v>
      </c>
      <c r="B76" s="379"/>
      <c r="C76" s="379"/>
      <c r="D76" s="379"/>
      <c r="E76" s="379"/>
      <c r="F76" s="48">
        <v>40426.839999999997</v>
      </c>
      <c r="G76" s="27" t="s">
        <v>58</v>
      </c>
      <c r="H76" s="28">
        <v>201700010019675</v>
      </c>
      <c r="I76" s="29">
        <v>45415</v>
      </c>
      <c r="J76" s="29">
        <v>45415</v>
      </c>
      <c r="K76" s="24" t="s">
        <v>59</v>
      </c>
      <c r="L76" s="20"/>
      <c r="M76" s="20"/>
      <c r="N76" s="20"/>
      <c r="O76" s="20"/>
      <c r="P76" s="25"/>
      <c r="Q76" s="20"/>
      <c r="R76" s="20"/>
      <c r="S76" s="20"/>
      <c r="T76" s="20"/>
      <c r="U76" s="20"/>
      <c r="V76" s="20"/>
    </row>
    <row r="77" spans="1:22" ht="39.75" customHeight="1">
      <c r="A77" s="379" t="s">
        <v>57</v>
      </c>
      <c r="B77" s="379"/>
      <c r="C77" s="379"/>
      <c r="D77" s="379"/>
      <c r="E77" s="379"/>
      <c r="F77" s="48">
        <v>32214.3</v>
      </c>
      <c r="G77" s="27" t="s">
        <v>58</v>
      </c>
      <c r="H77" s="28">
        <v>201700010019675</v>
      </c>
      <c r="I77" s="29">
        <v>45444</v>
      </c>
      <c r="J77" s="29">
        <v>45444</v>
      </c>
      <c r="K77" s="276" t="s">
        <v>250</v>
      </c>
      <c r="L77" s="20"/>
      <c r="M77" s="20"/>
      <c r="N77" s="20"/>
      <c r="O77" s="20"/>
      <c r="P77" s="25"/>
      <c r="Q77" s="20"/>
      <c r="R77" s="20"/>
      <c r="S77" s="20"/>
      <c r="T77" s="20"/>
      <c r="U77" s="20"/>
      <c r="V77" s="20"/>
    </row>
    <row r="78" spans="1:22" ht="39.75" customHeight="1">
      <c r="A78" s="379" t="s">
        <v>57</v>
      </c>
      <c r="B78" s="379"/>
      <c r="C78" s="379"/>
      <c r="D78" s="379"/>
      <c r="E78" s="379"/>
      <c r="F78" s="48">
        <v>26156.23</v>
      </c>
      <c r="G78" s="27" t="s">
        <v>58</v>
      </c>
      <c r="H78" s="28">
        <v>201700010019675</v>
      </c>
      <c r="I78" s="29">
        <v>45475</v>
      </c>
      <c r="J78" s="29">
        <v>45475</v>
      </c>
      <c r="K78" s="276" t="s">
        <v>250</v>
      </c>
      <c r="L78" s="20"/>
      <c r="M78" s="20"/>
      <c r="N78" s="20"/>
      <c r="O78" s="20"/>
      <c r="P78" s="25"/>
      <c r="Q78" s="20"/>
      <c r="R78" s="20"/>
      <c r="S78" s="20"/>
      <c r="T78" s="20"/>
      <c r="U78" s="20"/>
      <c r="V78" s="20"/>
    </row>
    <row r="79" spans="1:22" ht="39.75" customHeight="1">
      <c r="A79" s="379" t="s">
        <v>57</v>
      </c>
      <c r="B79" s="379"/>
      <c r="C79" s="379"/>
      <c r="D79" s="379"/>
      <c r="E79" s="379"/>
      <c r="F79" s="48">
        <v>29467.64</v>
      </c>
      <c r="G79" s="27" t="s">
        <v>58</v>
      </c>
      <c r="H79" s="28">
        <v>201700010019675</v>
      </c>
      <c r="I79" s="29">
        <v>45505</v>
      </c>
      <c r="J79" s="29">
        <v>45505</v>
      </c>
      <c r="K79" s="276" t="s">
        <v>250</v>
      </c>
      <c r="L79" s="20"/>
      <c r="M79" s="20"/>
      <c r="N79" s="20"/>
      <c r="O79" s="20"/>
      <c r="P79" s="25"/>
      <c r="Q79" s="20"/>
      <c r="R79" s="20"/>
      <c r="S79" s="20"/>
      <c r="T79" s="20"/>
      <c r="U79" s="20"/>
      <c r="V79" s="20"/>
    </row>
    <row r="80" spans="1:22" ht="39.75" customHeight="1">
      <c r="A80" s="379" t="s">
        <v>57</v>
      </c>
      <c r="B80" s="379"/>
      <c r="C80" s="379"/>
      <c r="D80" s="379"/>
      <c r="E80" s="379"/>
      <c r="F80" s="48">
        <v>31432.699999999997</v>
      </c>
      <c r="G80" s="27" t="s">
        <v>58</v>
      </c>
      <c r="H80" s="330" t="s">
        <v>288</v>
      </c>
      <c r="I80" s="279">
        <v>45537</v>
      </c>
      <c r="J80" s="279">
        <v>45537</v>
      </c>
      <c r="K80" s="282" t="s">
        <v>279</v>
      </c>
      <c r="L80" s="20"/>
      <c r="M80" s="20"/>
      <c r="N80" s="20"/>
      <c r="O80" s="20"/>
      <c r="P80" s="25"/>
      <c r="Q80" s="20"/>
      <c r="R80" s="20"/>
      <c r="S80" s="20"/>
      <c r="T80" s="20"/>
      <c r="U80" s="20"/>
      <c r="V80" s="20"/>
    </row>
    <row r="81" spans="1:22" ht="39.75" customHeight="1">
      <c r="A81" s="379" t="s">
        <v>57</v>
      </c>
      <c r="B81" s="379"/>
      <c r="C81" s="379"/>
      <c r="D81" s="379"/>
      <c r="E81" s="379"/>
      <c r="F81" s="48">
        <v>47932.549999999988</v>
      </c>
      <c r="G81" s="27" t="s">
        <v>58</v>
      </c>
      <c r="H81" s="330" t="s">
        <v>288</v>
      </c>
      <c r="I81" s="279">
        <v>45566</v>
      </c>
      <c r="J81" s="279">
        <v>45566</v>
      </c>
      <c r="K81" s="282" t="s">
        <v>279</v>
      </c>
      <c r="L81" s="20"/>
      <c r="M81" s="20"/>
      <c r="N81" s="20"/>
      <c r="O81" s="20"/>
      <c r="P81" s="25"/>
      <c r="Q81" s="20"/>
      <c r="R81" s="20"/>
      <c r="S81" s="20"/>
      <c r="T81" s="20"/>
      <c r="U81" s="20"/>
      <c r="V81" s="20"/>
    </row>
    <row r="82" spans="1:22" ht="13.5" hidden="1" customHeight="1">
      <c r="A82" s="379" t="s">
        <v>79</v>
      </c>
      <c r="B82" s="379"/>
      <c r="C82" s="379"/>
      <c r="D82" s="379"/>
      <c r="E82" s="379"/>
      <c r="F82" s="48"/>
      <c r="G82" s="27"/>
      <c r="H82" s="28"/>
      <c r="I82" s="29"/>
      <c r="J82" s="29"/>
      <c r="K82" s="30"/>
      <c r="L82" s="20"/>
      <c r="M82" s="20"/>
      <c r="N82" s="20"/>
      <c r="O82" s="20"/>
      <c r="P82" s="25"/>
      <c r="Q82" s="20"/>
      <c r="R82" s="20"/>
      <c r="S82" s="20"/>
      <c r="T82" s="20"/>
      <c r="U82" s="20"/>
      <c r="V82" s="20"/>
    </row>
    <row r="83" spans="1:22" ht="13.5" hidden="1" customHeight="1">
      <c r="A83" s="379" t="s">
        <v>61</v>
      </c>
      <c r="B83" s="379"/>
      <c r="C83" s="379"/>
      <c r="D83" s="379"/>
      <c r="E83" s="379"/>
      <c r="F83" s="89"/>
      <c r="G83" s="90"/>
      <c r="H83" s="90"/>
      <c r="I83" s="91"/>
      <c r="J83" s="91"/>
      <c r="K83" s="90"/>
      <c r="L83" s="20"/>
      <c r="M83" s="20"/>
      <c r="N83" s="20"/>
      <c r="O83" s="20"/>
      <c r="P83" s="25"/>
      <c r="Q83" s="20"/>
      <c r="R83" s="20"/>
      <c r="S83" s="20"/>
      <c r="T83" s="20"/>
      <c r="U83" s="20"/>
      <c r="V83" s="20"/>
    </row>
    <row r="84" spans="1:22" ht="13.5" hidden="1" customHeight="1">
      <c r="A84" s="379" t="s">
        <v>251</v>
      </c>
      <c r="B84" s="379"/>
      <c r="C84" s="379"/>
      <c r="D84" s="379"/>
      <c r="E84" s="379"/>
      <c r="F84" s="48"/>
      <c r="G84" s="277"/>
      <c r="H84" s="277"/>
      <c r="I84" s="279"/>
      <c r="J84" s="279"/>
      <c r="K84" s="277"/>
      <c r="L84" s="20"/>
      <c r="M84" s="20"/>
      <c r="N84" s="20"/>
      <c r="O84" s="20"/>
      <c r="P84" s="25"/>
      <c r="Q84" s="20"/>
      <c r="R84" s="20"/>
      <c r="S84" s="20"/>
      <c r="T84" s="20"/>
      <c r="U84" s="20"/>
      <c r="V84" s="20"/>
    </row>
    <row r="85" spans="1:22" ht="13.5" hidden="1" customHeight="1">
      <c r="A85" s="379" t="s">
        <v>62</v>
      </c>
      <c r="B85" s="379"/>
      <c r="C85" s="379"/>
      <c r="D85" s="379"/>
      <c r="E85" s="379"/>
      <c r="F85" s="88"/>
      <c r="G85" s="24"/>
      <c r="H85" s="24"/>
      <c r="I85" s="85"/>
      <c r="J85" s="85"/>
      <c r="K85" s="24"/>
      <c r="L85" s="20"/>
      <c r="M85" s="20"/>
      <c r="N85" s="20"/>
      <c r="O85" s="20"/>
      <c r="P85" s="25"/>
      <c r="Q85" s="20"/>
      <c r="R85" s="20"/>
      <c r="S85" s="20"/>
      <c r="T85" s="20"/>
      <c r="U85" s="20"/>
      <c r="V85" s="20"/>
    </row>
    <row r="86" spans="1:22" ht="12.75" customHeight="1">
      <c r="A86" s="380" t="s">
        <v>63</v>
      </c>
      <c r="B86" s="380"/>
      <c r="C86" s="380"/>
      <c r="D86" s="380"/>
      <c r="E86" s="380"/>
      <c r="F86" s="92">
        <f>SUM(F63:F85)</f>
        <v>460003.74000000005</v>
      </c>
      <c r="G86" s="32"/>
      <c r="H86" s="33"/>
      <c r="I86" s="33"/>
      <c r="J86" s="33"/>
      <c r="K86" s="33"/>
      <c r="L86" s="20"/>
      <c r="M86" s="20"/>
      <c r="N86" s="20"/>
      <c r="O86" s="20"/>
      <c r="P86" s="25"/>
      <c r="Q86" s="20"/>
      <c r="R86" s="20"/>
      <c r="S86" s="20"/>
      <c r="T86" s="20"/>
      <c r="U86" s="20"/>
      <c r="V86" s="20"/>
    </row>
    <row r="87" spans="1:22" ht="21" hidden="1" customHeight="1">
      <c r="A87" s="381" t="s">
        <v>64</v>
      </c>
      <c r="B87" s="381"/>
      <c r="C87" s="381"/>
      <c r="D87" s="381"/>
      <c r="E87" s="381"/>
      <c r="F87" s="381"/>
      <c r="G87" s="381"/>
      <c r="H87" s="381"/>
      <c r="I87" s="25"/>
      <c r="J87" s="25"/>
      <c r="K87" s="25"/>
      <c r="L87" s="20"/>
      <c r="M87" s="20"/>
      <c r="N87" s="20"/>
      <c r="O87" s="20"/>
      <c r="P87" s="25"/>
      <c r="Q87" s="20"/>
      <c r="R87" s="20"/>
      <c r="S87" s="20"/>
      <c r="T87" s="20"/>
      <c r="U87" s="20"/>
      <c r="V87" s="20"/>
    </row>
    <row r="88" spans="1:22" ht="15.75" thickBot="1">
      <c r="A88" s="382"/>
      <c r="B88" s="382"/>
      <c r="C88" s="382"/>
      <c r="D88" s="382"/>
      <c r="E88" s="382"/>
      <c r="F88" s="382"/>
      <c r="G88" s="382"/>
      <c r="H88" s="382"/>
      <c r="I88" s="382"/>
      <c r="J88" s="382"/>
      <c r="K88" s="382"/>
      <c r="L88" s="382"/>
      <c r="M88" s="382"/>
      <c r="N88" s="382"/>
      <c r="O88" s="382"/>
      <c r="P88" s="20"/>
      <c r="Q88" s="20"/>
      <c r="R88" s="20"/>
      <c r="S88" s="20"/>
      <c r="T88" s="20"/>
      <c r="U88" s="20"/>
      <c r="V88" s="20"/>
    </row>
    <row r="89" spans="1:22" ht="60.75" customHeight="1" thickBot="1">
      <c r="A89" s="385" t="s">
        <v>155</v>
      </c>
      <c r="B89" s="385"/>
      <c r="C89" s="385"/>
      <c r="D89" s="385"/>
      <c r="E89" s="385"/>
      <c r="F89" s="385"/>
      <c r="G89" s="385"/>
      <c r="H89" s="385"/>
      <c r="I89" s="385"/>
      <c r="J89" s="385"/>
      <c r="K89" s="385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 spans="1:22">
      <c r="A90" s="20"/>
      <c r="B90" s="20"/>
      <c r="C90" s="21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 spans="1:22" ht="21" customHeight="1">
      <c r="A91" s="381" t="s">
        <v>66</v>
      </c>
      <c r="B91" s="381"/>
      <c r="C91" s="381"/>
      <c r="D91" s="381"/>
      <c r="E91" s="381"/>
      <c r="F91" s="381"/>
      <c r="G91" s="381"/>
      <c r="H91" s="381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</row>
    <row r="92" spans="1:22">
      <c r="A92" s="20"/>
      <c r="B92" s="20"/>
      <c r="C92" s="21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</row>
    <row r="93" spans="1:22">
      <c r="A93" s="20"/>
      <c r="B93" s="20"/>
      <c r="C93" s="21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</row>
    <row r="94" spans="1:22">
      <c r="A94" s="20"/>
      <c r="B94" s="20"/>
      <c r="C94" s="21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</row>
    <row r="95" spans="1:22" ht="13.5" customHeight="1">
      <c r="A95" s="20"/>
      <c r="B95" s="20"/>
      <c r="C95" s="21"/>
      <c r="D95" s="384"/>
      <c r="E95" s="384"/>
      <c r="F95" s="384"/>
      <c r="I95" s="384"/>
      <c r="J95" s="384"/>
      <c r="K95" s="384"/>
      <c r="L95" s="384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1:22" ht="36" customHeight="1">
      <c r="A96" s="20"/>
      <c r="B96" s="20"/>
      <c r="C96" s="21"/>
      <c r="D96" s="384"/>
      <c r="E96" s="384"/>
      <c r="F96" s="384"/>
      <c r="I96" s="384"/>
      <c r="J96" s="384"/>
      <c r="K96" s="384"/>
      <c r="L96" s="384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 spans="1:22">
      <c r="A97" s="20"/>
      <c r="B97" s="20"/>
      <c r="C97" s="21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</sheetData>
  <autoFilter ref="A62:K87" xr:uid="{00000000-0001-0000-0900-000000000000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67">
    <mergeCell ref="A73:E73"/>
    <mergeCell ref="A74:E74"/>
    <mergeCell ref="A75:E75"/>
    <mergeCell ref="I95:L95"/>
    <mergeCell ref="D96:F96"/>
    <mergeCell ref="I96:L96"/>
    <mergeCell ref="A83:E83"/>
    <mergeCell ref="A85:E85"/>
    <mergeCell ref="A86:E86"/>
    <mergeCell ref="A87:H87"/>
    <mergeCell ref="A88:O88"/>
    <mergeCell ref="A84:E84"/>
    <mergeCell ref="A89:K89"/>
    <mergeCell ref="A91:H91"/>
    <mergeCell ref="A81:E81"/>
    <mergeCell ref="A64:E64"/>
    <mergeCell ref="A65:E65"/>
    <mergeCell ref="A66:E66"/>
    <mergeCell ref="A67:E67"/>
    <mergeCell ref="D95:F95"/>
    <mergeCell ref="A68:E68"/>
    <mergeCell ref="A69:E69"/>
    <mergeCell ref="A70:E70"/>
    <mergeCell ref="A76:E76"/>
    <mergeCell ref="A77:E77"/>
    <mergeCell ref="A78:E78"/>
    <mergeCell ref="A79:E79"/>
    <mergeCell ref="A82:E82"/>
    <mergeCell ref="A80:E80"/>
    <mergeCell ref="A71:E71"/>
    <mergeCell ref="A72:E72"/>
    <mergeCell ref="A58:E58"/>
    <mergeCell ref="A59:E59"/>
    <mergeCell ref="A61:K61"/>
    <mergeCell ref="A62:E62"/>
    <mergeCell ref="A63:E63"/>
    <mergeCell ref="A53:E53"/>
    <mergeCell ref="A54:E54"/>
    <mergeCell ref="A55:E55"/>
    <mergeCell ref="A56:E56"/>
    <mergeCell ref="A57:E57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14:V14"/>
    <mergeCell ref="A15:O15"/>
    <mergeCell ref="A16:V16"/>
    <mergeCell ref="A17:V17"/>
    <mergeCell ref="A18:V18"/>
    <mergeCell ref="A8:V8"/>
    <mergeCell ref="A9:N9"/>
    <mergeCell ref="A10:N10"/>
    <mergeCell ref="A11:V11"/>
    <mergeCell ref="A13:V13"/>
    <mergeCell ref="A1:V1"/>
    <mergeCell ref="A3:V3"/>
    <mergeCell ref="A5:V5"/>
    <mergeCell ref="A6:N6"/>
    <mergeCell ref="A7:N7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24</vt:i4>
      </vt:variant>
    </vt:vector>
  </HeadingPairs>
  <TitlesOfParts>
    <vt:vector size="39" baseType="lpstr">
      <vt:lpstr>CRESM</vt:lpstr>
      <vt:lpstr>HCN URUAÇU</vt:lpstr>
      <vt:lpstr>HECAD </vt:lpstr>
      <vt:lpstr>HEMOCENTRO</vt:lpstr>
      <vt:lpstr>HEMU</vt:lpstr>
      <vt:lpstr>HETRIN</vt:lpstr>
      <vt:lpstr>HGG </vt:lpstr>
      <vt:lpstr>HOSP. ITUMBIARA - HMTJ</vt:lpstr>
      <vt:lpstr>HOSP. SMLBELOS - FUNEV</vt:lpstr>
      <vt:lpstr>HEMNSL</vt:lpstr>
      <vt:lpstr>POLICLINICA QUIRINOPOLIS-IPGSE</vt:lpstr>
      <vt:lpstr>HOSP. ITUMBIARA-GENNESIS</vt:lpstr>
      <vt:lpstr>POLICLINICA QUIRINOPOLIS-CEM</vt:lpstr>
      <vt:lpstr>HOSP. SLMBELOS-GENNESIS</vt:lpstr>
      <vt:lpstr>Planilha2</vt:lpstr>
      <vt:lpstr>CRESM!Area_de_impressao</vt:lpstr>
      <vt:lpstr>'HCN URUAÇU'!Area_de_impressao</vt:lpstr>
      <vt:lpstr>'HECAD '!Area_de_impressao</vt:lpstr>
      <vt:lpstr>HEMNSL!Area_de_impressao</vt:lpstr>
      <vt:lpstr>HEMOCENTRO!Area_de_impressao</vt:lpstr>
      <vt:lpstr>HEMU!Area_de_impressao</vt:lpstr>
      <vt:lpstr>HETRIN!Area_de_impressao</vt:lpstr>
      <vt:lpstr>'HGG '!Area_de_impressao</vt:lpstr>
      <vt:lpstr>'HOSP. ITUMBIARA-GENNESIS'!Area_de_impressao</vt:lpstr>
      <vt:lpstr>'HOSP. SLMBELOS-GENNESIS'!Area_de_impressao</vt:lpstr>
      <vt:lpstr>'POLICLINICA QUIRINOPOLIS-CEM'!Area_de_impressao</vt:lpstr>
      <vt:lpstr>'POLICLINICA QUIRINOPOLIS-IPGSE'!Area_de_impressao</vt:lpstr>
      <vt:lpstr>CRESM!Titulos_de_impressao</vt:lpstr>
      <vt:lpstr>'HCN URUAÇU'!Titulos_de_impressao</vt:lpstr>
      <vt:lpstr>'HECAD '!Titulos_de_impressao</vt:lpstr>
      <vt:lpstr>HEMNSL!Titulos_de_impressao</vt:lpstr>
      <vt:lpstr>HEMOCENTRO!Titulos_de_impressao</vt:lpstr>
      <vt:lpstr>HEMU!Titulos_de_impressao</vt:lpstr>
      <vt:lpstr>HETRIN!Titulos_de_impressao</vt:lpstr>
      <vt:lpstr>'HGG '!Titulos_de_impressao</vt:lpstr>
      <vt:lpstr>'HOSP. ITUMBIARA-GENNESIS'!Titulos_de_impressao</vt:lpstr>
      <vt:lpstr>'HOSP. SLMBELOS-GENNESIS'!Titulos_de_impressao</vt:lpstr>
      <vt:lpstr>'POLICLINICA QUIRINOPOLIS-CEM'!Titulos_de_impressao</vt:lpstr>
      <vt:lpstr>'POLICLINICA QUIRINOPOLIS-IPGSE'!Titulos_de_impressao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Valquíria Pereira de Oliveira</dc:creator>
  <dc:description/>
  <cp:lastModifiedBy>Kátia Mendes Magalhães</cp:lastModifiedBy>
  <cp:revision>828</cp:revision>
  <cp:lastPrinted>2023-11-07T20:44:42Z</cp:lastPrinted>
  <dcterms:created xsi:type="dcterms:W3CDTF">2023-08-10T21:13:53Z</dcterms:created>
  <dcterms:modified xsi:type="dcterms:W3CDTF">2024-12-17T13:15:09Z</dcterms:modified>
  <dc:language>pt-BR</dc:language>
</cp:coreProperties>
</file>