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Policlinica\2025\"/>
    </mc:Choice>
  </mc:AlternateContent>
  <bookViews>
    <workbookView xWindow="0" yWindow="0" windowWidth="21600" windowHeight="9600" tabRatio="500"/>
  </bookViews>
  <sheets>
    <sheet name="04.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3" i="1" l="1"/>
  <c r="B113" i="1" l="1"/>
  <c r="B84" i="1"/>
  <c r="B42" i="1"/>
  <c r="B45" i="1" l="1"/>
  <c r="B53" i="1"/>
  <c r="B56" i="1" s="1"/>
  <c r="B24" i="1" l="1"/>
  <c r="B20" i="1"/>
  <c r="B110" i="1" l="1"/>
  <c r="B59" i="1" l="1"/>
  <c r="B87" i="1" l="1"/>
  <c r="B28" i="1"/>
  <c r="B117" i="1" s="1"/>
  <c r="B92" i="1" l="1"/>
  <c r="B123" i="1"/>
  <c r="B106" i="1"/>
  <c r="B100" i="1"/>
  <c r="B91" i="1" l="1"/>
  <c r="B48" i="1"/>
  <c r="B50" i="1" s="1"/>
  <c r="B60" i="1" l="1"/>
  <c r="B62" i="1" s="1"/>
</calcChain>
</file>

<file path=xl/sharedStrings.xml><?xml version="1.0" encoding="utf-8"?>
<sst xmlns="http://schemas.openxmlformats.org/spreadsheetml/2006/main" count="110" uniqueCount="110">
  <si>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</si>
  <si>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</si>
  <si>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</si>
  <si>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</si>
  <si>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</si>
  <si>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</si>
  <si>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</si>
  <si>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</si>
  <si>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</si>
  <si>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</si>
  <si>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</si>
  <si>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</si>
  <si>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</si>
  <si>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</si>
  <si>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</si>
  <si>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</si>
  <si>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</si>
  <si>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</si>
  <si>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</si>
  <si>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</si>
  <si>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</si>
  <si>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</si>
  <si>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TRANSFERÊNCIAS (6=6.1+6.2+6.3)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</si>
  <si>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</si>
  <si>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</si>
  <si>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</si>
  <si>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</si>
  <si>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</si>
  <si>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</si>
  <si>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</si>
  <si>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</si>
  <si>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</si>
  <si>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</si>
  <si>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</si>
  <si>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</si>
  <si>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</si>
  <si>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</si>
  <si>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</si>
  <si>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</si>
  <si>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</si>
  <si>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</si>
  <si>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</si>
  <si>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</si>
  <si>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</si>
  <si>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</si>
  <si>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</si>
  <si>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</si>
  <si>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</si>
  <si>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</si>
  <si>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</si>
  <si>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</si>
  <si>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</si>
  <si>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</si>
  <si>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</si>
  <si>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</si>
  <si>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</si>
  <si>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TERMO DE COLABORAÇÃO Nº: 93/2024 SES - GO</t>
  </si>
  <si>
    <t>6.2 Aporte para Caixa (-)</t>
  </si>
  <si>
    <t>6.3 Devolução do Saldo de Caixa (-)</t>
  </si>
  <si>
    <t>6.4 Bloqueio Judicial (-)</t>
  </si>
  <si>
    <t>CNPJ: 18.176.322/0003-13</t>
  </si>
  <si>
    <t>VIGÊNCIA DO TERMO DE COLABORAÇÃO:                                                             INÍCIO: 26/07/2024</t>
  </si>
  <si>
    <t>CNPJ:  02.529.964/0028-77</t>
  </si>
  <si>
    <t>NOME DA ORGANIZAÇÃO SOCIAL/CONTRATADA:  INSTITUTO DE PLANEJAMENTO E GESTAO DE SERVIÇOS ESPECIALIZADO IPGSE</t>
  </si>
  <si>
    <t>NOME DA UNIDADE GERIDA: POLICLINICA ESTADUAL DA REGIÃO SUDOESTE QUIRINÓPOLIS</t>
  </si>
  <si>
    <t>PREVISÃO DE REPASSE MENSAL DO CONTRATO DE GESTÃO/ADITIVO - CUSTEIO:</t>
  </si>
  <si>
    <t>PREVISÃO DE REPASSE MENSAL DO CONTRATO DE GESTÃO/ADITIVO - INVESTIMENTO:</t>
  </si>
  <si>
    <t>4.2 APLICAÇÃO FINANCEIRA</t>
  </si>
  <si>
    <t>4.2.2 Saida Conta Aplicação Financeira ref. Resgate em Conta  (-)</t>
  </si>
  <si>
    <t>4.2.3 IRRF/IOF S/Aplicação Financeira (-)</t>
  </si>
  <si>
    <t>4.2.1 Entrada Conta Aplicação Financeira (+)</t>
  </si>
  <si>
    <t xml:space="preserve">SALDO BANCÁRIO FINAL : 9= (1+2)-(4.2.3+5+6.2+6.3+6.4)  </t>
  </si>
  <si>
    <t>1.2.1 C/C 577581374-6 (5615-7) - CUSTEIO</t>
  </si>
  <si>
    <t>1.2.2 C/C 577620307-0 (7230-3) - CUSTEIO</t>
  </si>
  <si>
    <t>TOTAL DAS APLICAÇÕES FINANCEIRAS 4= 4.1</t>
  </si>
  <si>
    <t xml:space="preserve">5.1.15 Reembolso de Rateios (-) </t>
  </si>
  <si>
    <t>5.1.16 Vale Transporte</t>
  </si>
  <si>
    <t>2.1 Repasse - C/C 577620307-0 (7230-3) - CUSTEIO</t>
  </si>
  <si>
    <t>9.3.1 C/A 577620307-0 (7230-3) - CUSTEIO</t>
  </si>
  <si>
    <t>9.2.1 C/C 577620307-0 (7230-3) - CUSTEIO</t>
  </si>
  <si>
    <t>3.1.1 Resgate Aplicação - C/A 577620307-0 (7230-3) - CUSTEIO</t>
  </si>
  <si>
    <t>4.1.1 Aplicação Financeira - C/A 577620307-0 (7230-3) - CUSTEIO</t>
  </si>
  <si>
    <t>2.2 Repasse - C/C 577620324-0 (7232-0) - FUNDO 3% RESCISORIO</t>
  </si>
  <si>
    <t>2.3 RENDIMENTO SOBRE APLICAÇÕES FINANCEIRAS</t>
  </si>
  <si>
    <t>2.3.1 Rendimento sobre Aplicação Financeiras - C/A 577620307-0 (7230-3) - CUSTEIO</t>
  </si>
  <si>
    <t>1.2.3 C/C 577620324-0 (7232-0) - FUNDO 3% RESCISORIO</t>
  </si>
  <si>
    <t>9.2.2 C/C 577620324-0 (7232-0) - FUNDO 3% RESCISORIO</t>
  </si>
  <si>
    <t>2.4 Outras entradas</t>
  </si>
  <si>
    <t>2.5 Recuperação de Despesas</t>
  </si>
  <si>
    <t>2.6 Aporte para Caixa</t>
  </si>
  <si>
    <t>2.7 Devolução do Saldo de Caixa</t>
  </si>
  <si>
    <t>2.8 Reembolso de Despesas (+)</t>
  </si>
  <si>
    <t>2.9 Devolução de Pagamento Indevido</t>
  </si>
  <si>
    <t>SUBTOTAL  DE ENTRADAS (2= 2.1+2.2+2.3+2.4+2.5+2.6+2.7+2.8+2.9)</t>
  </si>
  <si>
    <t>.</t>
  </si>
  <si>
    <t>5.1.17 Outras Saidas</t>
  </si>
  <si>
    <t>2.3.2 Rendimento sobre Aplicação Financeiras - C/A 577620324-0  (7232-0) - FUNDO 3% RESCISORIO</t>
  </si>
  <si>
    <t>3.1.2 Resgate Aplicação - C/A 577620324-0 (7232-0) - FUNDO 3% RESCISORIO</t>
  </si>
  <si>
    <t>4.1.2 Aplicação Financeira - C/A 577620324-0 (7232-0) - FUNDO 3% RESCISORIO</t>
  </si>
  <si>
    <t>TOTAL DOS RESGATES (3= 3.1.1+3.1.2)</t>
  </si>
  <si>
    <t>5.1.18 Alugueis</t>
  </si>
  <si>
    <t>TOTAL DE PAGAMENTOS - CUSTEIO (5= SOMA 5.1.1 á 5.1.18)</t>
  </si>
  <si>
    <t>9.3.3 C/A 577581374-6 (5615-7) - CUSTEIO</t>
  </si>
  <si>
    <t>9.3.2 C/A 577620324-0 (7232-0) - FUNDO 3% RESCISORIO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</si>
  <si>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CONTADOR
      CPF: 017.644.401-70                                                                                                              CPF: 878.940.411-49 
                                                                                                                                                         Reg. no CRC - GO sob o N° 016886/O7</t>
  </si>
  <si>
    <t>1.3.2 C/A 577620307-0 (7230-3) - CUSTEIO</t>
  </si>
  <si>
    <t>1.3.3 C/A 577620324-0 (7232-0) - FUNDO 3% RESCISORIO</t>
  </si>
  <si>
    <t>1.3.1 C/A 577581374-6 (5615-7) - CUSTEIO</t>
  </si>
  <si>
    <t>Competência: 04/2025</t>
  </si>
  <si>
    <t>9.SALDO BANCÁRIO FINAL EM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</si>
</sst>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0" fillId="0" borderId="0"/>
  </cellStyleXfs>
  <cellXfs count="97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44" fontId="0" fillId="0" borderId="1" xfId="0" applyNumberFormat="1" applyBorder="1"/>
    <xf numFmtId="44" fontId="11" fillId="10" borderId="1" xfId="0" applyNumberFormat="1" applyFont="1" applyFill="1" applyBorder="1" applyAlignment="1">
      <alignment vertical="center"/>
    </xf>
    <xf numFmtId="44" fontId="11" fillId="9" borderId="1" xfId="0" applyNumberFormat="1" applyFont="1" applyFill="1" applyBorder="1" applyAlignment="1">
      <alignment vertical="center"/>
    </xf>
    <xf numFmtId="4" fontId="12" fillId="7" borderId="1" xfId="0" applyNumberFormat="1" applyFont="1" applyFill="1" applyBorder="1" applyAlignment="1">
      <alignment vertical="center" shrinkToFit="1"/>
    </xf>
    <xf numFmtId="44" fontId="3" fillId="8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top" wrapText="1"/>
    </xf>
    <xf numFmtId="0" fontId="0" fillId="8" borderId="0" xfId="0" applyFont="1" applyFill="1"/>
    <xf numFmtId="0" fontId="3" fillId="13" borderId="0" xfId="0" applyFont="1" applyFill="1" applyBorder="1" applyAlignment="1">
      <alignment horizontal="left" vertical="top" wrapText="1"/>
    </xf>
    <xf numFmtId="0" fontId="10" fillId="13" borderId="0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7008395</xdr:colOff>
      <xdr:row>1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111425" cy="8823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8259</xdr:colOff>
      <xdr:row>0</xdr:row>
      <xdr:rowOff>10026</xdr:rowOff>
    </xdr:from>
    <xdr:to>
      <xdr:col>1</xdr:col>
      <xdr:colOff>2486527</xdr:colOff>
      <xdr:row>0</xdr:row>
      <xdr:rowOff>872289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237233" y="10026"/>
          <a:ext cx="2478268" cy="8622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0"/>
  <sheetViews>
    <sheetView showGridLines="0" tabSelected="1" view="pageBreakPreview" topLeftCell="A115" zoomScale="95" zoomScaleNormal="70" zoomScaleSheetLayoutView="95" zoomScalePageLayoutView="70" workbookViewId="0">
      <selection activeCell="A134" sqref="A134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2"/>
      <c r="B1" s="82"/>
    </row>
    <row r="2" spans="1:2" s="45" customFormat="1" ht="15" customHeight="1" x14ac:dyDescent="0.25">
      <c r="A2" s="87" t="s">
        <v>46</v>
      </c>
      <c r="B2" s="88"/>
    </row>
    <row r="3" spans="1:2" s="45" customFormat="1" ht="15" customHeight="1" x14ac:dyDescent="0.25">
      <c r="A3" s="89"/>
      <c r="B3" s="90"/>
    </row>
    <row r="4" spans="1:2" s="45" customFormat="1" ht="15" customHeight="1" x14ac:dyDescent="0.25">
      <c r="A4" s="91"/>
      <c r="B4" s="92"/>
    </row>
    <row r="5" spans="1:2" s="45" customFormat="1" ht="15" customHeight="1" x14ac:dyDescent="0.25">
      <c r="A5" s="83" t="s">
        <v>44</v>
      </c>
      <c r="B5" s="83"/>
    </row>
    <row r="6" spans="1:2" s="45" customFormat="1" ht="12" customHeight="1" x14ac:dyDescent="0.25">
      <c r="A6" s="83"/>
      <c r="B6" s="83"/>
    </row>
    <row r="7" spans="1:2" s="45" customFormat="1" x14ac:dyDescent="0.25">
      <c r="A7" s="84" t="s">
        <v>63</v>
      </c>
      <c r="B7" s="84"/>
    </row>
    <row r="8" spans="1:2" s="45" customFormat="1" x14ac:dyDescent="0.25">
      <c r="A8" s="46" t="s">
        <v>60</v>
      </c>
      <c r="B8" s="47"/>
    </row>
    <row r="9" spans="1:2" s="45" customFormat="1" x14ac:dyDescent="0.25">
      <c r="A9" s="84" t="s">
        <v>64</v>
      </c>
      <c r="B9" s="84"/>
    </row>
    <row r="10" spans="1:2" s="45" customFormat="1" x14ac:dyDescent="0.25">
      <c r="A10" s="46" t="s">
        <v>62</v>
      </c>
      <c r="B10" s="47"/>
    </row>
    <row r="11" spans="1:2" s="45" customFormat="1" x14ac:dyDescent="0.25">
      <c r="A11" s="46" t="s">
        <v>56</v>
      </c>
      <c r="B11" s="46"/>
    </row>
    <row r="12" spans="1:2" s="45" customFormat="1" x14ac:dyDescent="0.25">
      <c r="A12" s="84" t="s">
        <v>61</v>
      </c>
      <c r="B12" s="84"/>
    </row>
    <row r="13" spans="1:2" s="45" customFormat="1" x14ac:dyDescent="0.25">
      <c r="A13" s="46"/>
      <c r="B13" s="47"/>
    </row>
    <row r="14" spans="1:2" s="45" customFormat="1" x14ac:dyDescent="0.25">
      <c r="A14" s="43" t="s">
        <v>65</v>
      </c>
      <c r="B14" s="77">
        <v>2066154.49</v>
      </c>
    </row>
    <row r="15" spans="1:2" s="45" customFormat="1" x14ac:dyDescent="0.25">
      <c r="A15" s="43" t="s">
        <v>66</v>
      </c>
      <c r="B15" s="44"/>
    </row>
    <row r="16" spans="1:2" s="45" customFormat="1" ht="21.75" customHeight="1" x14ac:dyDescent="0.25">
      <c r="A16" s="85" t="s">
        <v>45</v>
      </c>
      <c r="B16" s="86"/>
    </row>
    <row r="17" spans="1:2" s="48" customFormat="1" ht="14.25" customHeight="1" x14ac:dyDescent="0.25">
      <c r="A17" s="19" t="s">
        <v>108</v>
      </c>
      <c r="B17" s="20" t="s">
        <v>47</v>
      </c>
    </row>
    <row r="18" spans="1:2" x14ac:dyDescent="0.25">
      <c r="A18" s="17" t="s">
        <v>0</v>
      </c>
      <c r="B18" s="18"/>
    </row>
    <row r="19" spans="1:2" x14ac:dyDescent="0.25">
      <c r="A19" s="50" t="s">
        <v>1</v>
      </c>
      <c r="B19" s="51">
        <v>0</v>
      </c>
    </row>
    <row r="20" spans="1:2" x14ac:dyDescent="0.25">
      <c r="A20" s="50" t="s">
        <v>2</v>
      </c>
      <c r="B20" s="51">
        <f>SUM(B21:B23)</f>
        <v>711425.54</v>
      </c>
    </row>
    <row r="21" spans="1:2" x14ac:dyDescent="0.25">
      <c r="A21" s="52" t="s">
        <v>72</v>
      </c>
      <c r="B21" s="21">
        <v>0</v>
      </c>
    </row>
    <row r="22" spans="1:2" x14ac:dyDescent="0.25">
      <c r="A22" s="52" t="s">
        <v>73</v>
      </c>
      <c r="B22" s="21">
        <v>711425.54</v>
      </c>
    </row>
    <row r="23" spans="1:2" x14ac:dyDescent="0.25">
      <c r="A23" s="52" t="s">
        <v>85</v>
      </c>
      <c r="B23" s="21">
        <v>0</v>
      </c>
    </row>
    <row r="24" spans="1:2" x14ac:dyDescent="0.25">
      <c r="A24" s="50" t="s">
        <v>3</v>
      </c>
      <c r="B24" s="51">
        <f>SUM(B26:B27)</f>
        <v>5814033.4399999995</v>
      </c>
    </row>
    <row r="25" spans="1:2" x14ac:dyDescent="0.25">
      <c r="A25" s="52" t="s">
        <v>107</v>
      </c>
      <c r="B25" s="51">
        <v>0</v>
      </c>
    </row>
    <row r="26" spans="1:2" x14ac:dyDescent="0.25">
      <c r="A26" s="52" t="s">
        <v>105</v>
      </c>
      <c r="B26" s="21">
        <v>5788904.8399999999</v>
      </c>
    </row>
    <row r="27" spans="1:2" x14ac:dyDescent="0.25">
      <c r="A27" s="52" t="s">
        <v>106</v>
      </c>
      <c r="B27" s="21">
        <v>25128.6</v>
      </c>
    </row>
    <row r="28" spans="1:2" x14ac:dyDescent="0.25">
      <c r="A28" s="2" t="s">
        <v>7</v>
      </c>
      <c r="B28" s="23">
        <f>(B19+B20+B24)</f>
        <v>6525458.9799999995</v>
      </c>
    </row>
    <row r="29" spans="1:2" x14ac:dyDescent="0.25">
      <c r="A29" s="54"/>
      <c r="B29" s="22"/>
    </row>
    <row r="30" spans="1:2" x14ac:dyDescent="0.25">
      <c r="A30" s="1" t="s">
        <v>4</v>
      </c>
      <c r="B30" s="34"/>
    </row>
    <row r="31" spans="1:2" x14ac:dyDescent="0.25">
      <c r="A31" s="55" t="s">
        <v>77</v>
      </c>
      <c r="B31" s="81">
        <v>2354208.64</v>
      </c>
    </row>
    <row r="32" spans="1:2" x14ac:dyDescent="0.25">
      <c r="A32" s="80" t="s">
        <v>82</v>
      </c>
      <c r="B32" s="81">
        <v>12832.6</v>
      </c>
    </row>
    <row r="33" spans="1:2" x14ac:dyDescent="0.25">
      <c r="A33" s="55" t="s">
        <v>83</v>
      </c>
      <c r="B33" s="81">
        <f>SUM(B34:B35)</f>
        <v>68909.14</v>
      </c>
    </row>
    <row r="34" spans="1:2" x14ac:dyDescent="0.25">
      <c r="A34" s="56" t="s">
        <v>84</v>
      </c>
      <c r="B34" s="66">
        <v>68688.45</v>
      </c>
    </row>
    <row r="35" spans="1:2" x14ac:dyDescent="0.25">
      <c r="A35" s="56" t="s">
        <v>96</v>
      </c>
      <c r="B35" s="66">
        <v>220.69</v>
      </c>
    </row>
    <row r="36" spans="1:2" x14ac:dyDescent="0.25">
      <c r="A36" s="5" t="s">
        <v>87</v>
      </c>
      <c r="B36" s="81">
        <v>0</v>
      </c>
    </row>
    <row r="37" spans="1:2" x14ac:dyDescent="0.25">
      <c r="A37" s="5" t="s">
        <v>88</v>
      </c>
      <c r="B37" s="81">
        <v>0</v>
      </c>
    </row>
    <row r="38" spans="1:2" x14ac:dyDescent="0.25">
      <c r="A38" s="5" t="s">
        <v>89</v>
      </c>
      <c r="B38" s="25">
        <v>0</v>
      </c>
    </row>
    <row r="39" spans="1:2" x14ac:dyDescent="0.25">
      <c r="A39" s="5" t="s">
        <v>90</v>
      </c>
      <c r="B39" s="25">
        <v>0</v>
      </c>
    </row>
    <row r="40" spans="1:2" x14ac:dyDescent="0.25">
      <c r="A40" s="5" t="s">
        <v>91</v>
      </c>
      <c r="B40" s="25">
        <v>0</v>
      </c>
    </row>
    <row r="41" spans="1:2" x14ac:dyDescent="0.25">
      <c r="A41" s="5" t="s">
        <v>92</v>
      </c>
      <c r="B41" s="25">
        <v>3566.3</v>
      </c>
    </row>
    <row r="42" spans="1:2" x14ac:dyDescent="0.25">
      <c r="A42" s="3" t="s">
        <v>93</v>
      </c>
      <c r="B42" s="24">
        <f>B31+B32+B33+B36+B37+B41</f>
        <v>2439516.6800000002</v>
      </c>
    </row>
    <row r="43" spans="1:2" x14ac:dyDescent="0.25">
      <c r="A43" s="3"/>
      <c r="B43" s="24"/>
    </row>
    <row r="44" spans="1:2" x14ac:dyDescent="0.25">
      <c r="A44" s="4" t="s">
        <v>8</v>
      </c>
      <c r="B44" s="58"/>
    </row>
    <row r="45" spans="1:2" x14ac:dyDescent="0.25">
      <c r="A45" s="15" t="s">
        <v>10</v>
      </c>
      <c r="B45" s="59">
        <f>SUM(B46:B47)</f>
        <v>1464208.09</v>
      </c>
    </row>
    <row r="46" spans="1:2" x14ac:dyDescent="0.25">
      <c r="A46" s="56" t="s">
        <v>80</v>
      </c>
      <c r="B46" s="78">
        <v>1440739.79</v>
      </c>
    </row>
    <row r="47" spans="1:2" x14ac:dyDescent="0.25">
      <c r="A47" s="56" t="s">
        <v>97</v>
      </c>
      <c r="B47" s="78">
        <v>23468.3</v>
      </c>
    </row>
    <row r="48" spans="1:2" x14ac:dyDescent="0.25">
      <c r="A48" s="3" t="s">
        <v>99</v>
      </c>
      <c r="B48" s="25">
        <f>B45</f>
        <v>1464208.09</v>
      </c>
    </row>
    <row r="49" spans="1:2" x14ac:dyDescent="0.25">
      <c r="A49" s="3"/>
      <c r="B49" s="24" t="s">
        <v>94</v>
      </c>
    </row>
    <row r="50" spans="1:2" x14ac:dyDescent="0.25">
      <c r="A50" s="60" t="s">
        <v>9</v>
      </c>
      <c r="B50" s="26">
        <f>(B42+B48)</f>
        <v>3903724.7700000005</v>
      </c>
    </row>
    <row r="51" spans="1:2" x14ac:dyDescent="0.25">
      <c r="A51" s="61"/>
      <c r="B51" s="35"/>
    </row>
    <row r="52" spans="1:2" x14ac:dyDescent="0.25">
      <c r="A52" s="6" t="s">
        <v>11</v>
      </c>
      <c r="B52" s="36"/>
    </row>
    <row r="53" spans="1:2" x14ac:dyDescent="0.25">
      <c r="A53" s="14" t="s">
        <v>12</v>
      </c>
      <c r="B53" s="62">
        <f>SUM(B54:B55)</f>
        <v>1774517.8</v>
      </c>
    </row>
    <row r="54" spans="1:2" x14ac:dyDescent="0.25">
      <c r="A54" s="56" t="s">
        <v>81</v>
      </c>
      <c r="B54" s="79">
        <v>1761685.2</v>
      </c>
    </row>
    <row r="55" spans="1:2" x14ac:dyDescent="0.25">
      <c r="A55" s="56" t="s">
        <v>98</v>
      </c>
      <c r="B55" s="79">
        <v>12832.6</v>
      </c>
    </row>
    <row r="56" spans="1:2" x14ac:dyDescent="0.25">
      <c r="A56" s="15" t="s">
        <v>74</v>
      </c>
      <c r="B56" s="28">
        <f>B53</f>
        <v>1774517.8</v>
      </c>
    </row>
    <row r="57" spans="1:2" x14ac:dyDescent="0.25">
      <c r="A57" s="3"/>
      <c r="B57" s="24"/>
    </row>
    <row r="58" spans="1:2" x14ac:dyDescent="0.25">
      <c r="A58" s="3" t="s">
        <v>67</v>
      </c>
      <c r="B58" s="24"/>
    </row>
    <row r="59" spans="1:2" x14ac:dyDescent="0.25">
      <c r="A59" s="63" t="s">
        <v>70</v>
      </c>
      <c r="B59" s="30">
        <f>B56</f>
        <v>1774517.8</v>
      </c>
    </row>
    <row r="60" spans="1:2" x14ac:dyDescent="0.25">
      <c r="A60" s="63" t="s">
        <v>68</v>
      </c>
      <c r="B60" s="30">
        <f>B48</f>
        <v>1464208.09</v>
      </c>
    </row>
    <row r="61" spans="1:2" x14ac:dyDescent="0.25">
      <c r="A61" s="63" t="s">
        <v>69</v>
      </c>
      <c r="B61" s="30">
        <v>0</v>
      </c>
    </row>
    <row r="62" spans="1:2" x14ac:dyDescent="0.25">
      <c r="A62" s="3" t="s">
        <v>13</v>
      </c>
      <c r="B62" s="24">
        <f>B59-B60-B61</f>
        <v>310309.70999999996</v>
      </c>
    </row>
    <row r="63" spans="1:2" x14ac:dyDescent="0.25">
      <c r="A63" s="3"/>
      <c r="B63" s="24"/>
    </row>
    <row r="64" spans="1:2" x14ac:dyDescent="0.25">
      <c r="A64" s="4" t="s">
        <v>15</v>
      </c>
      <c r="B64" s="37"/>
    </row>
    <row r="65" spans="1:2" ht="15.75" customHeight="1" x14ac:dyDescent="0.25">
      <c r="A65" s="4" t="s">
        <v>14</v>
      </c>
      <c r="B65" s="38"/>
    </row>
    <row r="66" spans="1:2" ht="15.75" customHeight="1" x14ac:dyDescent="0.25">
      <c r="A66" s="8" t="s">
        <v>16</v>
      </c>
      <c r="B66" s="57">
        <v>519891.46</v>
      </c>
    </row>
    <row r="67" spans="1:2" ht="15.75" customHeight="1" x14ac:dyDescent="0.25">
      <c r="A67" s="9" t="s">
        <v>17</v>
      </c>
      <c r="B67" s="57">
        <v>1219684.69</v>
      </c>
    </row>
    <row r="68" spans="1:2" x14ac:dyDescent="0.25">
      <c r="A68" s="9" t="s">
        <v>18</v>
      </c>
      <c r="B68" s="57">
        <v>190498.76</v>
      </c>
    </row>
    <row r="69" spans="1:2" x14ac:dyDescent="0.25">
      <c r="A69" s="8" t="s">
        <v>36</v>
      </c>
      <c r="B69" s="57">
        <v>2771.64</v>
      </c>
    </row>
    <row r="70" spans="1:2" x14ac:dyDescent="0.25">
      <c r="A70" s="8" t="s">
        <v>40</v>
      </c>
      <c r="B70" s="57">
        <v>0</v>
      </c>
    </row>
    <row r="71" spans="1:2" x14ac:dyDescent="0.25">
      <c r="A71" s="8" t="s">
        <v>41</v>
      </c>
      <c r="B71" s="57">
        <v>21288</v>
      </c>
    </row>
    <row r="72" spans="1:2" s="64" customFormat="1" x14ac:dyDescent="0.25">
      <c r="A72" s="7" t="s">
        <v>32</v>
      </c>
      <c r="B72" s="57">
        <v>174195.49</v>
      </c>
    </row>
    <row r="73" spans="1:2" s="64" customFormat="1" x14ac:dyDescent="0.25">
      <c r="A73" s="7" t="s">
        <v>33</v>
      </c>
      <c r="B73" s="57">
        <v>7257.99</v>
      </c>
    </row>
    <row r="74" spans="1:2" x14ac:dyDescent="0.25">
      <c r="A74" s="7" t="s">
        <v>42</v>
      </c>
      <c r="B74" s="57">
        <v>0</v>
      </c>
    </row>
    <row r="75" spans="1:2" x14ac:dyDescent="0.25">
      <c r="A75" s="7" t="s">
        <v>43</v>
      </c>
      <c r="B75" s="57">
        <v>58040.52</v>
      </c>
    </row>
    <row r="76" spans="1:2" x14ac:dyDescent="0.25">
      <c r="A76" s="7" t="s">
        <v>37</v>
      </c>
      <c r="B76" s="57">
        <v>42927.75</v>
      </c>
    </row>
    <row r="77" spans="1:2" x14ac:dyDescent="0.25">
      <c r="A77" s="7" t="s">
        <v>38</v>
      </c>
      <c r="B77" s="57">
        <v>1785.83</v>
      </c>
    </row>
    <row r="78" spans="1:2" x14ac:dyDescent="0.25">
      <c r="A78" s="7" t="s">
        <v>39</v>
      </c>
      <c r="B78" s="57">
        <v>0</v>
      </c>
    </row>
    <row r="79" spans="1:2" x14ac:dyDescent="0.25">
      <c r="A79" s="7" t="s">
        <v>48</v>
      </c>
      <c r="B79" s="57">
        <v>0</v>
      </c>
    </row>
    <row r="80" spans="1:2" x14ac:dyDescent="0.25">
      <c r="A80" s="7" t="s">
        <v>75</v>
      </c>
      <c r="B80" s="57">
        <v>72907.759999999995</v>
      </c>
    </row>
    <row r="81" spans="1:2" x14ac:dyDescent="0.25">
      <c r="A81" s="7" t="s">
        <v>76</v>
      </c>
      <c r="B81" s="57">
        <v>0</v>
      </c>
    </row>
    <row r="82" spans="1:2" x14ac:dyDescent="0.25">
      <c r="A82" s="7" t="s">
        <v>95</v>
      </c>
      <c r="B82" s="57">
        <v>0</v>
      </c>
    </row>
    <row r="83" spans="1:2" x14ac:dyDescent="0.25">
      <c r="A83" s="7" t="s">
        <v>100</v>
      </c>
      <c r="B83" s="57">
        <v>1250</v>
      </c>
    </row>
    <row r="84" spans="1:2" x14ac:dyDescent="0.25">
      <c r="A84" s="16" t="s">
        <v>101</v>
      </c>
      <c r="B84" s="29">
        <f>SUM(B66:B83)</f>
        <v>2312499.89</v>
      </c>
    </row>
    <row r="85" spans="1:2" x14ac:dyDescent="0.25">
      <c r="A85" s="3"/>
      <c r="B85" s="24"/>
    </row>
    <row r="86" spans="1:2" x14ac:dyDescent="0.25">
      <c r="A86" s="13" t="s">
        <v>20</v>
      </c>
      <c r="B86" s="39"/>
    </row>
    <row r="87" spans="1:2" s="12" customFormat="1" x14ac:dyDescent="0.25">
      <c r="A87" s="65" t="s">
        <v>21</v>
      </c>
      <c r="B87" s="66">
        <f>B59</f>
        <v>1774517.8</v>
      </c>
    </row>
    <row r="88" spans="1:2" s="12" customFormat="1" x14ac:dyDescent="0.25">
      <c r="A88" s="56" t="s">
        <v>57</v>
      </c>
      <c r="B88" s="30">
        <v>0</v>
      </c>
    </row>
    <row r="89" spans="1:2" s="12" customFormat="1" x14ac:dyDescent="0.25">
      <c r="A89" s="56" t="s">
        <v>58</v>
      </c>
      <c r="B89" s="27">
        <v>0</v>
      </c>
    </row>
    <row r="90" spans="1:2" s="12" customFormat="1" x14ac:dyDescent="0.25">
      <c r="A90" s="67" t="s">
        <v>59</v>
      </c>
      <c r="B90" s="27">
        <v>0</v>
      </c>
    </row>
    <row r="91" spans="1:2" s="12" customFormat="1" x14ac:dyDescent="0.25">
      <c r="A91" s="5" t="s">
        <v>22</v>
      </c>
      <c r="B91" s="31">
        <f t="shared" ref="B91" si="0">B87+B88+B89+B90</f>
        <v>1774517.8</v>
      </c>
    </row>
    <row r="92" spans="1:2" s="12" customFormat="1" x14ac:dyDescent="0.25">
      <c r="A92" s="5" t="s">
        <v>19</v>
      </c>
      <c r="B92" s="31">
        <f>(B28+B42)-(B61+B84+B88+B89+B90)</f>
        <v>6652475.7699999996</v>
      </c>
    </row>
    <row r="93" spans="1:2" x14ac:dyDescent="0.25">
      <c r="A93" s="5"/>
      <c r="B93" s="40"/>
    </row>
    <row r="94" spans="1:2" x14ac:dyDescent="0.25">
      <c r="A94" s="5"/>
      <c r="B94" s="68"/>
    </row>
    <row r="95" spans="1:2" x14ac:dyDescent="0.25">
      <c r="A95" s="4" t="s">
        <v>49</v>
      </c>
      <c r="B95" s="38"/>
    </row>
    <row r="96" spans="1:2" x14ac:dyDescent="0.25">
      <c r="A96" s="8" t="s">
        <v>50</v>
      </c>
      <c r="B96" s="57">
        <v>0</v>
      </c>
    </row>
    <row r="97" spans="1:2" x14ac:dyDescent="0.25">
      <c r="A97" s="8" t="s">
        <v>51</v>
      </c>
      <c r="B97" s="57">
        <v>0</v>
      </c>
    </row>
    <row r="98" spans="1:2" x14ac:dyDescent="0.25">
      <c r="A98" s="7" t="s">
        <v>52</v>
      </c>
      <c r="B98" s="68">
        <v>0</v>
      </c>
    </row>
    <row r="99" spans="1:2" x14ac:dyDescent="0.25">
      <c r="A99" s="7" t="s">
        <v>53</v>
      </c>
      <c r="B99" s="68">
        <v>0</v>
      </c>
    </row>
    <row r="100" spans="1:2" x14ac:dyDescent="0.25">
      <c r="A100" s="5" t="s">
        <v>54</v>
      </c>
      <c r="B100" s="24">
        <f t="shared" ref="B100" si="1">B96+B97+B98+B99</f>
        <v>0</v>
      </c>
    </row>
    <row r="101" spans="1:2" ht="14.25" customHeight="1" x14ac:dyDescent="0.25">
      <c r="A101" s="5"/>
      <c r="B101" s="24"/>
    </row>
    <row r="102" spans="1:2" x14ac:dyDescent="0.25">
      <c r="A102" s="5"/>
      <c r="B102" s="27"/>
    </row>
    <row r="103" spans="1:2" x14ac:dyDescent="0.25">
      <c r="A103" s="6" t="s">
        <v>23</v>
      </c>
      <c r="B103" s="36"/>
    </row>
    <row r="104" spans="1:2" x14ac:dyDescent="0.25">
      <c r="A104" s="8" t="s">
        <v>24</v>
      </c>
      <c r="B104" s="27">
        <v>0</v>
      </c>
    </row>
    <row r="105" spans="1:2" x14ac:dyDescent="0.25">
      <c r="A105" s="8" t="s">
        <v>34</v>
      </c>
      <c r="B105" s="69">
        <v>0</v>
      </c>
    </row>
    <row r="106" spans="1:2" x14ac:dyDescent="0.25">
      <c r="A106" s="10" t="s">
        <v>25</v>
      </c>
      <c r="B106" s="32">
        <f t="shared" ref="B106" si="2">B104+B105</f>
        <v>0</v>
      </c>
    </row>
    <row r="107" spans="1:2" s="64" customFormat="1" x14ac:dyDescent="0.25">
      <c r="A107" s="5"/>
      <c r="B107" s="70"/>
    </row>
    <row r="108" spans="1:2" x14ac:dyDescent="0.25">
      <c r="A108" s="1" t="s">
        <v>109</v>
      </c>
      <c r="B108" s="41"/>
    </row>
    <row r="109" spans="1:2" x14ac:dyDescent="0.25">
      <c r="A109" s="53" t="s">
        <v>26</v>
      </c>
      <c r="B109" s="22">
        <v>0</v>
      </c>
    </row>
    <row r="110" spans="1:2" x14ac:dyDescent="0.25">
      <c r="A110" s="50" t="s">
        <v>27</v>
      </c>
      <c r="B110" s="51">
        <f>SUM(B111:B112)</f>
        <v>459223.48</v>
      </c>
    </row>
    <row r="111" spans="1:2" x14ac:dyDescent="0.25">
      <c r="A111" s="52" t="s">
        <v>79</v>
      </c>
      <c r="B111" s="21">
        <v>459223.48</v>
      </c>
    </row>
    <row r="112" spans="1:2" x14ac:dyDescent="0.25">
      <c r="A112" s="52" t="s">
        <v>86</v>
      </c>
      <c r="B112" s="21">
        <v>0</v>
      </c>
    </row>
    <row r="113" spans="1:3" x14ac:dyDescent="0.25">
      <c r="A113" s="50" t="s">
        <v>35</v>
      </c>
      <c r="B113" s="76">
        <f>SUM(B114:B116)</f>
        <v>6193252.29</v>
      </c>
      <c r="C113" s="75"/>
    </row>
    <row r="114" spans="1:3" ht="14.25" customHeight="1" x14ac:dyDescent="0.25">
      <c r="A114" s="52" t="s">
        <v>78</v>
      </c>
      <c r="B114" s="21">
        <v>6178538.7000000002</v>
      </c>
      <c r="C114" s="75"/>
    </row>
    <row r="115" spans="1:3" x14ac:dyDescent="0.25">
      <c r="A115" s="52" t="s">
        <v>103</v>
      </c>
      <c r="B115" s="21">
        <v>14713.59</v>
      </c>
      <c r="C115" s="75"/>
    </row>
    <row r="116" spans="1:3" x14ac:dyDescent="0.25">
      <c r="A116" s="52" t="s">
        <v>102</v>
      </c>
      <c r="B116" s="21">
        <v>0</v>
      </c>
    </row>
    <row r="117" spans="1:3" x14ac:dyDescent="0.25">
      <c r="A117" s="10" t="s">
        <v>71</v>
      </c>
      <c r="B117" s="33">
        <f>(B28+B42)-(B61+B84+B88+B89+B90)</f>
        <v>6652475.7699999996</v>
      </c>
    </row>
    <row r="118" spans="1:3" x14ac:dyDescent="0.25">
      <c r="A118" s="71" t="s">
        <v>5</v>
      </c>
      <c r="B118" s="72"/>
    </row>
    <row r="119" spans="1:3" x14ac:dyDescent="0.25">
      <c r="A119" s="11" t="s">
        <v>28</v>
      </c>
      <c r="B119" s="73"/>
    </row>
    <row r="120" spans="1:3" x14ac:dyDescent="0.25">
      <c r="A120" s="74" t="s">
        <v>29</v>
      </c>
      <c r="B120" s="33">
        <v>0</v>
      </c>
    </row>
    <row r="121" spans="1:3" x14ac:dyDescent="0.25">
      <c r="A121" s="74" t="s">
        <v>30</v>
      </c>
      <c r="B121" s="33">
        <v>0</v>
      </c>
    </row>
    <row r="122" spans="1:3" x14ac:dyDescent="0.25">
      <c r="A122" s="74" t="s">
        <v>31</v>
      </c>
      <c r="B122" s="33">
        <v>0</v>
      </c>
    </row>
    <row r="123" spans="1:3" x14ac:dyDescent="0.25">
      <c r="A123" s="11" t="s">
        <v>6</v>
      </c>
      <c r="B123" s="42">
        <f t="shared" ref="B123" si="3">B120+B121+B122</f>
        <v>0</v>
      </c>
    </row>
    <row r="124" spans="1:3" x14ac:dyDescent="0.25">
      <c r="A124" s="93" t="s">
        <v>55</v>
      </c>
      <c r="B124" s="94"/>
    </row>
    <row r="125" spans="1:3" x14ac:dyDescent="0.25">
      <c r="A125" s="93"/>
      <c r="B125" s="94"/>
    </row>
    <row r="126" spans="1:3" x14ac:dyDescent="0.25">
      <c r="A126" s="93"/>
      <c r="B126" s="94"/>
    </row>
    <row r="127" spans="1:3" x14ac:dyDescent="0.25">
      <c r="A127" s="95"/>
      <c r="B127" s="94"/>
    </row>
    <row r="128" spans="1:3" x14ac:dyDescent="0.25">
      <c r="A128" s="95"/>
      <c r="B128" s="94"/>
    </row>
    <row r="129" spans="1:2" x14ac:dyDescent="0.25">
      <c r="A129" s="95"/>
      <c r="B129" s="94"/>
    </row>
    <row r="130" spans="1:2" x14ac:dyDescent="0.25">
      <c r="A130" s="95"/>
      <c r="B130" s="94"/>
    </row>
    <row r="131" spans="1:2" x14ac:dyDescent="0.25">
      <c r="A131" s="95"/>
      <c r="B131" s="94"/>
    </row>
    <row r="132" spans="1:2" x14ac:dyDescent="0.25">
      <c r="A132" s="95"/>
      <c r="B132" s="94"/>
    </row>
    <row r="133" spans="1:2" x14ac:dyDescent="0.25">
      <c r="A133" s="95"/>
      <c r="B133" s="94"/>
    </row>
    <row r="134" spans="1:2" x14ac:dyDescent="0.25">
      <c r="A134" s="95"/>
      <c r="B134" s="94"/>
    </row>
    <row r="135" spans="1:2" x14ac:dyDescent="0.25">
      <c r="A135" s="95"/>
      <c r="B135" s="94"/>
    </row>
    <row r="136" spans="1:2" x14ac:dyDescent="0.25">
      <c r="A136" s="96" t="s">
        <v>104</v>
      </c>
      <c r="B136" s="96"/>
    </row>
    <row r="137" spans="1:2" x14ac:dyDescent="0.25">
      <c r="A137" s="96"/>
      <c r="B137" s="96"/>
    </row>
    <row r="138" spans="1:2" x14ac:dyDescent="0.25">
      <c r="A138" s="96"/>
      <c r="B138" s="96"/>
    </row>
    <row r="139" spans="1:2" x14ac:dyDescent="0.25">
      <c r="A139" s="96"/>
      <c r="B139" s="96"/>
    </row>
    <row r="140" spans="1:2" x14ac:dyDescent="0.25">
      <c r="A140" s="96"/>
      <c r="B140" s="96"/>
    </row>
  </sheetData>
  <dataConsolidate/>
  <mergeCells count="9">
    <mergeCell ref="A136:B140"/>
    <mergeCell ref="A1:B1"/>
    <mergeCell ref="A5:B6"/>
    <mergeCell ref="A124:A126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2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04.2025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2025-05-12T17:00:13Z</cp:lastPrinted>
  <dcterms:created xsi:type="dcterms:W3CDTF">2021-09-23T15:15:02Z</dcterms:created>
  <dcterms:modified xsi:type="dcterms:W3CDTF">2025-05-12T17:04:23Z</dcterms:modified>
</cp:coreProperties>
</file>